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45" windowWidth="15330" windowHeight="7155" activeTab="5"/>
  </bookViews>
  <sheets>
    <sheet name="Data Entry Page" sheetId="1" r:id="rId1"/>
    <sheet name="Summary Page" sheetId="2" r:id="rId2"/>
    <sheet name="Form A" sheetId="3" r:id="rId3"/>
    <sheet name="Form B" sheetId="4" r:id="rId4"/>
    <sheet name="Form C" sheetId="5" r:id="rId5"/>
    <sheet name="Informational Data" sheetId="6" r:id="rId6"/>
  </sheets>
  <definedNames>
    <definedName name="_xlnm.Print_Area" localSheetId="0">'Data Entry Page'!$A$1:$M$64</definedName>
    <definedName name="_xlnm.Print_Area" localSheetId="2">'Form A'!$A$1:$O$70</definedName>
    <definedName name="_xlnm.Print_Area" localSheetId="3">'Form B'!$A$1:$N$48</definedName>
    <definedName name="_xlnm.Print_Area" localSheetId="5">'Informational Data'!$A$1:$M$58</definedName>
    <definedName name="_xlnm.Print_Area" localSheetId="1">'Summary Page'!$A$1:$N$50</definedName>
    <definedName name="_xlnm.Print_Titles" localSheetId="2">'Form A'!$1:$7</definedName>
    <definedName name="_xlnm.Print_Titles" localSheetId="3">'Form B'!$1:$8</definedName>
  </definedNames>
  <calcPr fullCalcOnLoad="1"/>
</workbook>
</file>

<file path=xl/comments1.xml><?xml version="1.0" encoding="utf-8"?>
<comments xmlns="http://schemas.openxmlformats.org/spreadsheetml/2006/main">
  <authors>
    <author>Becky Webb</author>
  </authors>
  <commentList>
    <comment ref="E42" authorId="0">
      <text>
        <r>
          <rPr>
            <b/>
            <sz val="8"/>
            <rFont val="Tahoma"/>
            <family val="2"/>
          </rPr>
          <t>Is this Election Increasing an Existing Rate?</t>
        </r>
        <r>
          <rPr>
            <sz val="8"/>
            <rFont val="Tahoma"/>
            <family val="2"/>
          </rPr>
          <t xml:space="preserve">
If this is a New Rate or a Rate to Renew an Expired Levy, Answer "No".  Also, Enter "No" if an expiration date is entered.
Otherwise, if the election increases a tax rate levied in the prior year, Answer "Yes".
</t>
        </r>
        <r>
          <rPr>
            <sz val="8"/>
            <rFont val="Tahoma"/>
            <family val="2"/>
          </rPr>
          <t xml:space="preserve">
</t>
        </r>
      </text>
    </comment>
    <comment ref="E6" authorId="0">
      <text>
        <r>
          <rPr>
            <b/>
            <sz val="8"/>
            <rFont val="Tahoma"/>
            <family val="2"/>
          </rPr>
          <t xml:space="preserve">Political Subdivision Code
</t>
        </r>
        <r>
          <rPr>
            <sz val="8"/>
            <rFont val="Tahoma"/>
            <family val="2"/>
          </rPr>
          <t>Can be found on previous years' tax rate forms and certification letters.
The first 2 digits indicate the type of political subdivision, the middle 3 digits indicate the primary county, and the last 4 digits indicate the sequencing.</t>
        </r>
        <r>
          <rPr>
            <sz val="8"/>
            <rFont val="Tahoma"/>
            <family val="2"/>
          </rPr>
          <t xml:space="preserve">
</t>
        </r>
      </text>
    </comment>
    <comment ref="E5" authorId="0">
      <text>
        <r>
          <rPr>
            <b/>
            <sz val="8"/>
            <rFont val="Tahoma"/>
            <family val="2"/>
          </rPr>
          <t>School District Name</t>
        </r>
        <r>
          <rPr>
            <sz val="8"/>
            <rFont val="Tahoma"/>
            <family val="2"/>
          </rPr>
          <t xml:space="preserve">
Can be found on previous years' tax rate forms and certification letters.
</t>
        </r>
        <r>
          <rPr>
            <sz val="8"/>
            <rFont val="Tahoma"/>
            <family val="2"/>
          </rPr>
          <t xml:space="preserve">
</t>
        </r>
      </text>
    </comment>
    <comment ref="E8" authorId="0">
      <text>
        <r>
          <rPr>
            <b/>
            <sz val="8"/>
            <rFont val="Tahoma"/>
            <family val="2"/>
          </rPr>
          <t>Levy Purpose</t>
        </r>
        <r>
          <rPr>
            <sz val="8"/>
            <rFont val="Tahoma"/>
            <family val="2"/>
          </rPr>
          <t xml:space="preserve">
Can be found on previous years' tax rate forms and certification letters.
</t>
        </r>
        <r>
          <rPr>
            <sz val="8"/>
            <rFont val="Tahoma"/>
            <family val="2"/>
          </rPr>
          <t xml:space="preserve">
</t>
        </r>
      </text>
    </comment>
    <comment ref="J22" authorId="0">
      <text>
        <r>
          <rPr>
            <b/>
            <sz val="8"/>
            <rFont val="Tahoma"/>
            <family val="2"/>
          </rPr>
          <t>Prior Year Tax Rate Ceiling</t>
        </r>
        <r>
          <rPr>
            <sz val="8"/>
            <rFont val="Tahoma"/>
            <family val="2"/>
          </rPr>
          <t xml:space="preserve">
Enter the rate from the prior year Informational Summary Page, Line F from the most updated prior year form.
This number is revised as changes or updates are made to the prior year data.
Additional Explanation:
For those political subdivisions that voluntarily reduce their tax rate in an even numbered year but did not revert back to the tax rate ceiling without voluntary reduction, in the following odd numbered year the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Summary Page shows the information that would have been on the line items for the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r>
          <rPr>
            <sz val="8"/>
            <rFont val="Tahoma"/>
            <family val="2"/>
          </rPr>
          <t xml:space="preserve">
</t>
        </r>
      </text>
    </comment>
    <comment ref="J24"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voter approved increase passed that allows more than the prior year Maximum Authorized Levy.
</t>
        </r>
      </text>
    </comment>
    <comment ref="E26" authorId="0">
      <text>
        <r>
          <rPr>
            <b/>
            <sz val="8"/>
            <rFont val="Tahoma"/>
            <family val="2"/>
          </rPr>
          <t>Amend 2 Date</t>
        </r>
        <r>
          <rPr>
            <sz val="8"/>
            <rFont val="Tahoma"/>
            <family val="2"/>
          </rPr>
          <t xml:space="preserve">
Enter the date of the board hearing in current year where the school board elected to implement Amendment 2 by increasing the tax rate ceiling up to $2.75.</t>
        </r>
        <r>
          <rPr>
            <sz val="8"/>
            <rFont val="Tahoma"/>
            <family val="2"/>
          </rPr>
          <t xml:space="preserve">
</t>
        </r>
      </text>
    </comment>
    <comment ref="G26" authorId="0">
      <text>
        <r>
          <rPr>
            <b/>
            <sz val="8"/>
            <rFont val="Tahoma"/>
            <family val="2"/>
          </rPr>
          <t>Amend 2 Rate</t>
        </r>
        <r>
          <rPr>
            <sz val="8"/>
            <rFont val="Tahoma"/>
            <family val="2"/>
          </rPr>
          <t xml:space="preserve">
Enter the rate the school board increased the tax rate ceiling.  Amendment 2 allows the school board to increase the tax rate ceiling up to $2.75.
</t>
        </r>
        <r>
          <rPr>
            <sz val="8"/>
            <rFont val="Tahoma"/>
            <family val="2"/>
          </rPr>
          <t xml:space="preserve">
</t>
        </r>
      </text>
    </comment>
    <comment ref="E30" authorId="0">
      <text>
        <r>
          <rPr>
            <b/>
            <sz val="8"/>
            <rFont val="Tahoma"/>
            <family val="2"/>
          </rPr>
          <t>Real Estate
Current Year Assessed Valuation</t>
        </r>
        <r>
          <rPr>
            <sz val="8"/>
            <rFont val="Tahoma"/>
            <family val="2"/>
          </rPr>
          <t xml:space="preserve">
Include the current year's locally assessed valuation obtained from the County Clerk, County Assessor, or comparable office.  The assessed valuations entered on the questionnaire should be finalized by the local board of equalization.
</t>
        </r>
        <r>
          <rPr>
            <sz val="8"/>
            <rFont val="Tahoma"/>
            <family val="2"/>
          </rPr>
          <t xml:space="preserve">
This includes residential real estate, commercial real estate, agricultural real estate, and locally assessed rail road and utilities.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text>
    </comment>
    <comment ref="G30" authorId="0">
      <text>
        <r>
          <rPr>
            <b/>
            <sz val="8"/>
            <rFont val="Tahoma"/>
            <family val="2"/>
          </rPr>
          <t>Personal Property 
Current Year Assessed Valuation</t>
        </r>
        <r>
          <rPr>
            <sz val="8"/>
            <rFont val="Tahoma"/>
            <family val="2"/>
          </rPr>
          <t xml:space="preserve">
Include the current year's locally assessed valuation for personal property obtained from the County Clerk, County Assessor, or comparable office.  The assessed valuations entered on the questionnaire should be </t>
        </r>
        <r>
          <rPr>
            <u val="single"/>
            <sz val="8"/>
            <rFont val="Tahoma"/>
            <family val="2"/>
          </rPr>
          <t>finalized by the local board of equalization</t>
        </r>
        <r>
          <rPr>
            <sz val="8"/>
            <rFont val="Tahoma"/>
            <family val="2"/>
          </rPr>
          <t xml:space="preserve">.
For projects including tax increment financing, urban renewal projects, or enterprise zones, only the taxable base valuation is included in the valuation totals for tax rate purposes.  The incremental increase in the valuation attributable to the improvements will come onto the tax rolls as new construction at the conclusion of the project.
</t>
        </r>
        <r>
          <rPr>
            <b/>
            <sz val="8"/>
            <rFont val="Tahoma"/>
            <family val="2"/>
          </rPr>
          <t xml:space="preserve">If a political subdivision does not tax personal property, enter zero on this line.
</t>
        </r>
      </text>
    </comment>
    <comment ref="E31" authorId="0">
      <text>
        <r>
          <rPr>
            <b/>
            <sz val="8"/>
            <rFont val="Tahoma"/>
            <family val="2"/>
          </rPr>
          <t xml:space="preserve">Real Estate 
New Construction &amp; Improvements
</t>
        </r>
        <r>
          <rPr>
            <sz val="8"/>
            <rFont val="Tahoma"/>
            <family val="2"/>
          </rPr>
          <t xml:space="preserve">Include new construction and improvements obtained from the County Clerk, County Assessor, or comparable office for residential real estate, commercial real estate, and agricultural real estate.
</t>
        </r>
      </text>
    </comment>
    <comment ref="G31" authorId="0">
      <text>
        <r>
          <rPr>
            <b/>
            <sz val="8"/>
            <rFont val="Tahoma"/>
            <family val="2"/>
          </rPr>
          <t xml:space="preserve">Personal Property 
New Construction &amp; Improvements
</t>
        </r>
        <r>
          <rPr>
            <sz val="8"/>
            <rFont val="Tahoma"/>
            <family val="2"/>
          </rPr>
          <t xml:space="preserve">This is NOT a data entry item.  The State Auditor's Office will calculate the New Construction &amp; Improvements for Personal Property based on the Current Year Personal Property and the Prior Year Personal Property data entered.
New Construction Personal Property is defined in Section 137.073, RSMo, as the Increase in Personal Property.  
This is a calculated amount and does NOT require data entry of any amount the County Clerk, County Assessor, or comparable office indicated as personal property new construction.
</t>
        </r>
      </text>
    </comment>
    <comment ref="E32" authorId="0">
      <text>
        <r>
          <rPr>
            <b/>
            <sz val="8"/>
            <rFont val="Tahoma"/>
            <family val="2"/>
          </rPr>
          <t xml:space="preserve">Real Estate
Newly Added Territory
</t>
        </r>
        <r>
          <rPr>
            <sz val="8"/>
            <rFont val="Tahoma"/>
            <family val="2"/>
          </rPr>
          <t>Enter the assessed valuation of the real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t>
        </r>
      </text>
    </comment>
    <comment ref="G32" authorId="0">
      <text>
        <r>
          <rPr>
            <b/>
            <sz val="8"/>
            <rFont val="Tahoma"/>
            <family val="2"/>
          </rPr>
          <t xml:space="preserve">Personal Property
Newly Added Territory
</t>
        </r>
        <r>
          <rPr>
            <sz val="8"/>
            <rFont val="Tahoma"/>
            <family val="2"/>
          </rPr>
          <t xml:space="preserve">Enter the assessed valuation of the personal taxable property that was newly added (annexed).  This includes property that was not in the prior year's assessed valuation, but is in the current year's assessed valuation that is not already included in New Construction &amp; Improvements.
May be obtained from the County Clerk or County Assessor.
</t>
        </r>
        <r>
          <rPr>
            <b/>
            <sz val="8"/>
            <rFont val="Tahoma"/>
            <family val="2"/>
          </rPr>
          <t>If a political subdivision does not tax personal property, enter zero on this line.</t>
        </r>
      </text>
    </comment>
    <comment ref="E33" authorId="0">
      <text>
        <r>
          <rPr>
            <b/>
            <sz val="8"/>
            <rFont val="Tahoma"/>
            <family val="2"/>
          </rPr>
          <t xml:space="preserve">Real Estate 
Prior Year Assessed Valuation
</t>
        </r>
        <r>
          <rPr>
            <sz val="8"/>
            <rFont val="Tahoma"/>
            <family val="2"/>
          </rPr>
          <t>Include prior year's locally assessed valuation obtained from the county clerk, county assessor, or comparable office.
Note:  If this is different than the amount on the prior year Form A, Line 1, then revise the prior year's tax rate form to recalculate the prior year's tax rate ceiling.  Enter the revised prior year's tax rate ceiling on the current year's Summary Page, Line A.</t>
        </r>
      </text>
    </comment>
    <comment ref="G33" authorId="0">
      <text>
        <r>
          <rPr>
            <b/>
            <sz val="8"/>
            <rFont val="Tahoma"/>
            <family val="2"/>
          </rPr>
          <t>Personal Property
Prior Year Assessed Valuation</t>
        </r>
        <r>
          <rPr>
            <sz val="8"/>
            <rFont val="Tahoma"/>
            <family val="2"/>
          </rPr>
          <t xml:space="preserve">
Include prior year's locally assessed valuation obtained from the county clerk, county assessor, or comparable office.
Note:  If this is different than the amount on the prior year's Form A, Line 1, then revise the prior year's tax rate form to recalculate the prior year's tax rate ceiling.  Enter the revised prior year's tax rate ceiling on the current year's Summary Page, Line A.
</t>
        </r>
        <r>
          <rPr>
            <b/>
            <sz val="8"/>
            <rFont val="Tahoma"/>
            <family val="2"/>
          </rPr>
          <t>If a political subdivision does not tax personal property, enter zero on this line.</t>
        </r>
      </text>
    </comment>
    <comment ref="E34" authorId="0">
      <text>
        <r>
          <rPr>
            <b/>
            <sz val="8"/>
            <rFont val="Tahoma"/>
            <family val="2"/>
          </rPr>
          <t xml:space="preserve">Real Estate
Newly Separated Territory
</t>
        </r>
        <r>
          <rPr>
            <sz val="8"/>
            <rFont val="Tahoma"/>
            <family val="2"/>
          </rPr>
          <t xml:space="preserve">Enter the assessed valuation of real taxable property that was separated (de-annexed) from the political subdivision.  This includes property that was included in the prior year's assessed valuation, but is not in the current year's assessed valuation.
May be obtained from the County Clerk or County Assessor.
</t>
        </r>
      </text>
    </comment>
    <comment ref="G34" authorId="0">
      <text>
        <r>
          <rPr>
            <b/>
            <sz val="8"/>
            <rFont val="Tahoma"/>
            <family val="2"/>
          </rPr>
          <t>Personal Property
Newly Separated Territory</t>
        </r>
        <r>
          <rPr>
            <sz val="8"/>
            <rFont val="Tahoma"/>
            <family val="2"/>
          </rPr>
          <t xml:space="preserve">
Enter the assessed valuation of personal taxable property that was separated (de-annexed) from the political subdivision.  This includes property that was included in the prior year's assessed valuation, but is not in the current year's assessed valuation.
May be obtained from the County Clerk or County Assessor.
</t>
        </r>
        <r>
          <rPr>
            <b/>
            <sz val="8"/>
            <rFont val="Tahoma"/>
            <family val="2"/>
          </rPr>
          <t xml:space="preserve">If a political subdivision does not tax personal property, enter zero on this line.
</t>
        </r>
      </text>
    </comment>
    <comment ref="E35" authorId="0">
      <text>
        <r>
          <rPr>
            <b/>
            <sz val="8"/>
            <rFont val="Tahoma"/>
            <family val="2"/>
          </rPr>
          <t>Real Estate
Property Changed from Local to State Assessed</t>
        </r>
        <r>
          <rPr>
            <sz val="8"/>
            <rFont val="Tahoma"/>
            <family val="2"/>
          </rPr>
          <t xml:space="preserve">
Enter the assessed valuation of real property that was locally assessed in the prior year, but assessed by the State Tax Commission in the current year.  This value would be the value of the property in the prior year.
</t>
        </r>
      </text>
    </comment>
    <comment ref="G35" authorId="0">
      <text>
        <r>
          <rPr>
            <b/>
            <sz val="8"/>
            <rFont val="Tahoma"/>
            <family val="2"/>
          </rPr>
          <t xml:space="preserve">Personal Property
Property Changed from Local to State Assessed
</t>
        </r>
        <r>
          <rPr>
            <sz val="8"/>
            <rFont val="Tahoma"/>
            <family val="2"/>
          </rPr>
          <t xml:space="preserve">Enter the assessed valuation of real property that was locally assessed in the prior year, but assessed by the State Tax Commission in the current year.  This value would be the value of the property in the prior year.
</t>
        </r>
        <r>
          <rPr>
            <b/>
            <sz val="8"/>
            <rFont val="Tahoma"/>
            <family val="2"/>
          </rPr>
          <t xml:space="preserve">If a political subdivision does not tax personal property, enter zero on this line.
</t>
        </r>
      </text>
    </comment>
    <comment ref="E40" authorId="0">
      <text>
        <r>
          <rPr>
            <b/>
            <sz val="8"/>
            <rFont val="Tahoma"/>
            <family val="2"/>
          </rPr>
          <t>Date of Election</t>
        </r>
        <r>
          <rPr>
            <sz val="8"/>
            <rFont val="Tahoma"/>
            <family val="2"/>
          </rPr>
          <t xml:space="preserve">
Enter the date of the election at which the new or increased tax was approved by voters since the prior year's tax rate was set.
</t>
        </r>
      </text>
    </comment>
    <comment ref="E45" authorId="0">
      <text>
        <r>
          <rPr>
            <b/>
            <sz val="8"/>
            <rFont val="Tahoma"/>
            <family val="2"/>
          </rPr>
          <t>Amount of Increase (an "increase of")</t>
        </r>
        <r>
          <rPr>
            <sz val="8"/>
            <rFont val="Tahoma"/>
            <family val="2"/>
          </rPr>
          <t xml:space="preserve">
Enter the amount the voters approved to increase the tax rate by.  Example if there was ten cent increase approved then enter 0.1000.</t>
        </r>
      </text>
    </comment>
    <comment ref="E47" authorId="0">
      <text>
        <r>
          <rPr>
            <b/>
            <sz val="8"/>
            <rFont val="Tahoma"/>
            <family val="2"/>
          </rPr>
          <t>Stated Rate Approved (an "increase to")</t>
        </r>
        <r>
          <rPr>
            <sz val="8"/>
            <rFont val="Tahoma"/>
            <family val="2"/>
          </rPr>
          <t xml:space="preserve">
Enter the rate approved by the voters to increase the tax rate to.  Example if the tax rate is increased to twenty five cents then enter 0.2500.
</t>
        </r>
      </text>
    </comment>
    <comment ref="J40" authorId="0">
      <text>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
</t>
        </r>
      </text>
    </comment>
    <comment ref="J41" authorId="0">
      <text>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J43" authorId="0">
      <text>
        <r>
          <rPr>
            <b/>
            <sz val="8"/>
            <rFont val="Tahoma"/>
            <family val="2"/>
          </rPr>
          <t>Expiration Date</t>
        </r>
        <r>
          <rPr>
            <sz val="8"/>
            <rFont val="Tahoma"/>
            <family val="2"/>
          </rPr>
          <t xml:space="preserve">
Enter the last year the voter approved rate will be in effect, if the rate was voted for a limited time.  
Use this line only if the ballot includes a sunset clause.
</t>
        </r>
      </text>
    </comment>
    <comment ref="J45" authorId="0">
      <text>
        <r>
          <rPr>
            <b/>
            <sz val="8"/>
            <rFont val="Tahoma"/>
            <family val="2"/>
          </rPr>
          <t>Prop C Waiver</t>
        </r>
        <r>
          <rPr>
            <sz val="8"/>
            <rFont val="Tahoma"/>
            <family val="2"/>
          </rPr>
          <t xml:space="preserve">
If a new Prop C waiver was passed since setting the prior year's tax rate, enter whether the waiver was a Full or Partial Waiver here.</t>
        </r>
        <r>
          <rPr>
            <sz val="8"/>
            <rFont val="Tahoma"/>
            <family val="2"/>
          </rPr>
          <t xml:space="preserve">
</t>
        </r>
      </text>
    </comment>
    <comment ref="J47" authorId="0">
      <text>
        <r>
          <rPr>
            <b/>
            <sz val="8"/>
            <rFont val="Tahoma"/>
            <family val="2"/>
          </rPr>
          <t>Prop C Waiver</t>
        </r>
        <r>
          <rPr>
            <sz val="8"/>
            <rFont val="Tahoma"/>
            <family val="2"/>
          </rPr>
          <t xml:space="preserve">
</t>
        </r>
        <r>
          <rPr>
            <b/>
            <sz val="8"/>
            <rFont val="Tahoma"/>
            <family val="2"/>
          </rPr>
          <t>Election Results - Yes Votes</t>
        </r>
        <r>
          <rPr>
            <sz val="8"/>
            <rFont val="Tahoma"/>
            <family val="2"/>
          </rPr>
          <t xml:space="preserve">
Enter the total number of "yes" votes in the entire political subdivision.  Depending on the location of the political subdivision, sometimes there are more than one election authority certifying the election results.  Be sure to total the results from each election authority and enter the total number of Yes votes here.</t>
        </r>
      </text>
    </comment>
    <comment ref="J48" authorId="0">
      <text>
        <r>
          <rPr>
            <b/>
            <sz val="8"/>
            <rFont val="Tahoma"/>
            <family val="2"/>
          </rPr>
          <t>Prop C Waiver</t>
        </r>
        <r>
          <rPr>
            <sz val="8"/>
            <rFont val="Tahoma"/>
            <family val="2"/>
          </rPr>
          <t xml:space="preserve">
</t>
        </r>
        <r>
          <rPr>
            <b/>
            <sz val="8"/>
            <rFont val="Tahoma"/>
            <family val="2"/>
          </rPr>
          <t>Election Results - No Votes</t>
        </r>
        <r>
          <rPr>
            <sz val="8"/>
            <rFont val="Tahoma"/>
            <family val="2"/>
          </rPr>
          <t xml:space="preserve">
Enter the total number of "no" votes in the entire political subdivision.  Depending on the location of the political subdivision, sometimes there are more than one election authority certifying the election results.  Be sure to total the results from each election authority and enter the total number of No votes here.</t>
        </r>
      </text>
    </comment>
    <comment ref="A50" authorId="0">
      <text>
        <r>
          <rPr>
            <b/>
            <sz val="8"/>
            <rFont val="Tahoma"/>
            <family val="2"/>
          </rPr>
          <t>Ballot Language Approved:</t>
        </r>
        <r>
          <rPr>
            <sz val="8"/>
            <rFont val="Tahoma"/>
            <family val="2"/>
          </rPr>
          <t xml:space="preserve">
Either type in the ballot language approved by the voters or attach a hard copy sample to be reviewed.
Attach a sample ballot or state the proposition posed to the voters exactly as it appeared on the ballot.
</t>
        </r>
      </text>
    </comment>
    <comment ref="J36" authorId="0">
      <text>
        <r>
          <rPr>
            <b/>
            <sz val="8"/>
            <rFont val="Tahoma"/>
            <family val="2"/>
          </rPr>
          <t>Maximum Prior Year Revenue from State Assessed Property</t>
        </r>
        <r>
          <rPr>
            <sz val="8"/>
            <rFont val="Tahoma"/>
            <family val="2"/>
          </rPr>
          <t xml:space="preserve">
This amount is provided by DESE.
</t>
        </r>
      </text>
    </comment>
    <comment ref="J37" authorId="0">
      <text>
        <r>
          <rPr>
            <b/>
            <sz val="8"/>
            <rFont val="Tahoma"/>
            <family val="2"/>
          </rPr>
          <t>Estimate of Current Year State Assessed Revenue</t>
        </r>
        <r>
          <rPr>
            <sz val="8"/>
            <rFont val="Tahoma"/>
            <family val="2"/>
          </rPr>
          <t xml:space="preserve">
The school district should use its best estimate.</t>
        </r>
        <r>
          <rPr>
            <sz val="8"/>
            <rFont val="Tahoma"/>
            <family val="2"/>
          </rPr>
          <t xml:space="preserve">
(i.e. same amount as Form A, Line 14, current year's Form A, Line 14 multiplied by the percentage increase in state assessed valuation per the State Tax Commission, or using the best educated guess).
If this amount declines substantially from the amount on Form A, Line 14, provide written documentation to explain the reasons for such difference.</t>
        </r>
      </text>
    </comment>
    <comment ref="J56" authorId="0">
      <text>
        <r>
          <rPr>
            <b/>
            <sz val="8"/>
            <rFont val="Tahoma"/>
            <family val="2"/>
          </rPr>
          <t xml:space="preserve">Debt Service
Next Calendar Year's Principal &amp; Interest Payments
</t>
        </r>
        <r>
          <rPr>
            <sz val="8"/>
            <rFont val="Tahoma"/>
            <family val="2"/>
          </rPr>
          <t>Use the following year's payments to complete the current year's Debt Service Worksheet.
Include the principal and interest payments due on outstanding general obligation bond issues plus anticipated fee of any transfer agent or buying agent due during the current year.</t>
        </r>
      </text>
    </comment>
    <comment ref="J57" authorId="0">
      <text>
        <r>
          <rPr>
            <b/>
            <sz val="8"/>
            <rFont val="Tahoma"/>
            <family val="2"/>
          </rPr>
          <t xml:space="preserve">Debt Service
Estimated Cost of Collection &amp; Anticipated Delinquencies
</t>
        </r>
        <r>
          <rPr>
            <sz val="8"/>
            <rFont val="Tahoma"/>
            <family val="2"/>
          </rPr>
          <t xml:space="preserve">This includes collector fees &amp; commissions, Assessment Fund withholdings, as well as anticipated delinquencies.  Experience in prior years is the best guide for estimating un-collectible taxes. 
The amount entered on this line should be 2% to 10% of the amount entered on Line 1.
</t>
        </r>
      </text>
    </comment>
    <comment ref="J58" authorId="0">
      <text>
        <r>
          <rPr>
            <b/>
            <sz val="8"/>
            <rFont val="Tahoma"/>
            <family val="2"/>
          </rPr>
          <t xml:space="preserve">Debt Service
Reasonable Reserve
</t>
        </r>
        <r>
          <rPr>
            <sz val="8"/>
            <rFont val="Tahoma"/>
            <family val="2"/>
          </rPr>
          <t xml:space="preserve">Use payments for 2 years from now (if the current year is 2018 use January 1-December 31, 2020 payments) to complete the current year Debt Service Worksheet.
It is important that the Debt Service Fund have sufficient reserves to prevent any default on the bonds.
Include principal and interest payments due on outstanding general obligation bond issues plus anticipated fees of any transfer agent or paying agent during the year following the next calendar year.
</t>
        </r>
      </text>
    </comment>
    <comment ref="J59" authorId="0">
      <text>
        <r>
          <rPr>
            <b/>
            <sz val="8"/>
            <rFont val="Tahoma"/>
            <family val="2"/>
          </rPr>
          <t xml:space="preserve">Debt Service
Anticipated Balance at the End of the Current Calendar Year
</t>
        </r>
        <r>
          <rPr>
            <sz val="8"/>
            <rFont val="Tahoma"/>
            <family val="2"/>
          </rPr>
          <t xml:space="preserve">Show the anticipated bank or fund balance at December 31st of the current year.
This will equal the current balance minus the amount of any principal or interest payments due before December 31st of the current year plus any investment earnings earned before December 31st of the current year.
</t>
        </r>
        <r>
          <rPr>
            <b/>
            <sz val="8"/>
            <rFont val="Tahoma"/>
            <family val="2"/>
          </rPr>
          <t xml:space="preserve">DO NOT ADD THE ANTICIPATED COLLECTIONS OF THIS TAX INTO THIS LINE ITEM.
</t>
        </r>
      </text>
    </comment>
    <comment ref="J60" authorId="0">
      <text>
        <r>
          <rPr>
            <b/>
            <sz val="8"/>
            <rFont val="Tahoma"/>
            <family val="2"/>
          </rPr>
          <t xml:space="preserve">Debt Service
Estimated Revenue from State Assessed Property
</t>
        </r>
        <r>
          <rPr>
            <sz val="8"/>
            <rFont val="Tahoma"/>
            <family val="2"/>
          </rPr>
          <t>Must be estimated by the school district.  In most instances a good estimate would be the same amount as the state assessed revenues actually placed in the Debt Service Fund in the prior year.</t>
        </r>
      </text>
    </comment>
    <comment ref="E61" authorId="0">
      <text>
        <r>
          <rPr>
            <b/>
            <sz val="8"/>
            <rFont val="Tahoma"/>
            <family val="2"/>
          </rPr>
          <t xml:space="preserve">Hash Total for Part A
</t>
        </r>
        <r>
          <rPr>
            <sz val="8"/>
            <rFont val="Tahoma"/>
            <family val="2"/>
          </rPr>
          <t xml:space="preserve">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G61" authorId="0">
      <text>
        <r>
          <rPr>
            <b/>
            <sz val="8"/>
            <rFont val="Tahoma"/>
            <family val="2"/>
          </rPr>
          <t>Hash Total for Part B</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 xml:space="preserve">YOU DO NOT NEED TO WORRY ABOUT THIS LINE ITEM.  THIS COMMENT BOX WAS ADDED JUST TO EXPLAIN A FREQUENTLY ASKED QUESTION.
</t>
        </r>
      </text>
    </comment>
    <comment ref="J61" authorId="0">
      <text>
        <r>
          <rPr>
            <b/>
            <sz val="8"/>
            <rFont val="Tahoma"/>
            <family val="2"/>
          </rPr>
          <t>Hash Total for Part C</t>
        </r>
        <r>
          <rPr>
            <sz val="8"/>
            <rFont val="Tahoma"/>
            <family val="2"/>
          </rPr>
          <t xml:space="preserve">
This is an amount computed by this calculator to assist the State Auditor's Office (SAO) when verifying the data entry of your tax rate information into the SAO's computer system is the same information submitted.
</t>
        </r>
        <r>
          <rPr>
            <b/>
            <sz val="8"/>
            <rFont val="Tahoma"/>
            <family val="2"/>
          </rPr>
          <t>YOU DO NOT NEED TO WORRY ABOUT THIS LINE ITEM.  THIS COMMENT BOX WAS ADDED JUST TO EXPLAIN A FREQUENTLY ASKED QUESTION.</t>
        </r>
        <r>
          <rPr>
            <sz val="8"/>
            <rFont val="Tahoma"/>
            <family val="2"/>
          </rPr>
          <t xml:space="preserve">
</t>
        </r>
      </text>
    </comment>
    <comment ref="L24" authorId="0">
      <text>
        <r>
          <rPr>
            <b/>
            <sz val="8"/>
            <rFont val="Tahoma"/>
            <family val="2"/>
          </rPr>
          <t>Maximum Authorized Levy</t>
        </r>
        <r>
          <rPr>
            <sz val="8"/>
            <rFont val="Tahoma"/>
            <family val="2"/>
          </rPr>
          <t xml:space="preserve">
Enter the greater of the 1984 or the most recent voter approved increase. 
</t>
        </r>
        <r>
          <rPr>
            <sz val="8"/>
            <rFont val="Tahoma"/>
            <family val="2"/>
          </rPr>
          <t xml:space="preserve">
Enter the prior year Tax Rate Summary Page, Line E unless there is a voter approved increase passed that allows more than the prior year Maximum Authorized Levy.
</t>
        </r>
      </text>
    </comment>
    <comment ref="L22" authorId="0">
      <text>
        <r>
          <rPr>
            <b/>
            <sz val="8"/>
            <rFont val="Tahoma"/>
            <family val="2"/>
          </rPr>
          <t>Prior Year Tax Rate Ceiling</t>
        </r>
        <r>
          <rPr>
            <sz val="8"/>
            <rFont val="Tahoma"/>
            <family val="2"/>
          </rPr>
          <t xml:space="preserve">
Enter the rate on prior year Summary Page, Line F from the most updated prior year form if the current year is an even numbered year. Enter the rate on prior year Summary Page, Line F minus Line H in an odd numbered year.
This number is revised as changes or updates are made to the prior data.
Additional Explanation:
For those political subdivisions that voluntarily reduce their tax rate in an even numbered year but did not revert back to the tax rate ceiling without voluntary reduction, the following odd numbered year's tax rate ceiling will be based on the voluntarily reduced rate. The political subdivision must use the Tax Rate Summary Page for setting its  property tax rate.  The tax rate ceiling will be based on the prior year Line F  unless the political subdivision's governing body formally reverts back to the tax rate ceiling based on the prior year ceiling in a following even-numbered year.  The Informational Data Page shows the information that would have been on the line items for the Tax Rate Summary Page had no voluntary reduction been taken in a prior even numbered year(s).  This page also provides the starting point for future years if the political subdivision's governing body formally reverts back to the tax rate ceiling based on prior year ceiling.  
If a voluntary reduction was taken in 2008, 2010, 2012, 2014, 2016, 2018, 2020 that didn't revert back to the tax rate ceiling without the voluntary reduction or a voluntary reduction was taken in 2022 (even numbered year) the political subdivision can increase the tax rate in 2024 (the following even numbered year). To increase the tax rate the political subdivision must conduct a public hearing, and in a public meeting it should adopt an ordinance, resolution, or policy statement justifying its action prior to setting and certifying its tax rate. The political subdivision MUST include a copy of its hearing minutes and/or ordinance, resolution, or policy statement to the SAO along with the 2024 forms indicating the decision to increase the tax rate from the previous even numbered year(s) voluntary reduced rate.   
</t>
        </r>
        <r>
          <rPr>
            <b/>
            <sz val="8"/>
            <rFont val="Tahoma"/>
            <family val="2"/>
          </rPr>
          <t xml:space="preserve">
</t>
        </r>
      </text>
    </comment>
  </commentList>
</comments>
</file>

<file path=xl/comments2.xml><?xml version="1.0" encoding="utf-8"?>
<comments xmlns="http://schemas.openxmlformats.org/spreadsheetml/2006/main">
  <authors>
    <author>Becky Webb</author>
  </authors>
  <commentList>
    <comment ref="A4" authorId="0">
      <text>
        <r>
          <rPr>
            <b/>
            <sz val="8"/>
            <rFont val="Tahoma"/>
            <family val="2"/>
          </rPr>
          <t>Name of Political Subdivision</t>
        </r>
        <r>
          <rPr>
            <sz val="8"/>
            <rFont val="Tahoma"/>
            <family val="2"/>
          </rPr>
          <t xml:space="preserve">
Entered on the Data Entry Page.
Can be found on previous years' tax rate forms and certification letters.
</t>
        </r>
      </text>
    </comment>
    <comment ref="F4" authorId="0">
      <text>
        <r>
          <rPr>
            <b/>
            <sz val="8"/>
            <rFont val="Tahoma"/>
            <family val="2"/>
          </rPr>
          <t>Political Subdivision Code</t>
        </r>
        <r>
          <rPr>
            <sz val="8"/>
            <rFont val="Tahoma"/>
            <family val="2"/>
          </rPr>
          <t xml:space="preserve">
Entered on the Data Entry Page.
Can be found on previous years' tax rate forms and certification letters.  
The first 2 digits indicate type of political subdivision, the middle 3 digits indicate the primary county, and the last 4 digits indicate the sequencing.</t>
        </r>
      </text>
    </comment>
    <comment ref="I4" authorId="0">
      <text>
        <r>
          <rPr>
            <b/>
            <sz val="8"/>
            <rFont val="Tahoma"/>
            <family val="2"/>
          </rPr>
          <t>Purpose of Levy</t>
        </r>
        <r>
          <rPr>
            <sz val="8"/>
            <rFont val="Tahoma"/>
            <family val="2"/>
          </rPr>
          <t xml:space="preserve">
Entered on the Data Entry Page.
Can be found on previous years' tax rate forms and certification letters.</t>
        </r>
      </text>
    </comment>
    <comment ref="M24" authorId="0">
      <text>
        <r>
          <rPr>
            <b/>
            <sz val="8"/>
            <rFont val="Tahoma"/>
            <family val="2"/>
          </rPr>
          <t>Required Sales Tax Reduction</t>
        </r>
        <r>
          <rPr>
            <sz val="8"/>
            <rFont val="Tahoma"/>
            <family val="2"/>
          </rPr>
          <t xml:space="preserve">
If a sales tax was passed requiring a rollback of property taxes, then the amount calculated to comply with that rollback should be entered here.</t>
        </r>
        <r>
          <rPr>
            <sz val="8"/>
            <rFont val="Tahoma"/>
            <family val="2"/>
          </rPr>
          <t xml:space="preserve">
</t>
        </r>
      </text>
    </comment>
    <comment ref="M28" authorId="0">
      <text>
        <r>
          <rPr>
            <b/>
            <sz val="8"/>
            <rFont val="Tahoma"/>
            <family val="2"/>
          </rPr>
          <t>20% Required Reduction</t>
        </r>
        <r>
          <rPr>
            <sz val="8"/>
            <rFont val="Tahoma"/>
            <family val="2"/>
          </rPr>
          <t xml:space="preserve">
For any political subdivision partially or wholly in a 1st class charter county that does not submit an estimated non-binding tax rate to the county(ies) by April 8th.</t>
        </r>
        <r>
          <rPr>
            <sz val="8"/>
            <rFont val="Tahoma"/>
            <family val="2"/>
          </rPr>
          <t xml:space="preserve">
</t>
        </r>
        <r>
          <rPr>
            <b/>
            <sz val="8"/>
            <rFont val="Tahoma"/>
            <family val="2"/>
          </rPr>
          <t>(Jackson County, St. Charles County, St. Louis County, and the City of St. Louis are First Class Charter Counties)</t>
        </r>
      </text>
    </comment>
    <comment ref="M32" authorId="0">
      <text>
        <r>
          <rPr>
            <b/>
            <sz val="8"/>
            <rFont val="Tahoma"/>
            <family val="2"/>
          </rPr>
          <t>Recoupment Rate</t>
        </r>
        <r>
          <rPr>
            <sz val="8"/>
            <rFont val="Tahoma"/>
            <family val="2"/>
          </rPr>
          <t xml:space="preserve">
This is used only if a Form G or Form H was submitted and then approved by the State Auditor's.  
Recoupments occur when there is a prior year revision of assessed valuation due to State Tax Commission or court decisions resulting in a loss of revenue.  
The Form G &amp; Form H would be used if this situation occurs to calculate the amount to put here.
</t>
        </r>
      </text>
    </comment>
    <comment ref="M31" authorId="0">
      <text>
        <r>
          <rPr>
            <b/>
            <sz val="8"/>
            <rFont val="Tahoma"/>
            <family val="2"/>
          </rPr>
          <t xml:space="preserve">Voluntary Reduction
NOTICE: A VOLUNTARY REDUCTION TAKEN IN AN EVEN-NUMBERED YEAR WILL LOWER THE TAX RATE CEILING FOR THE FOLLOWING YEAR(S).
</t>
        </r>
        <r>
          <rPr>
            <sz val="8"/>
            <rFont val="Tahoma"/>
            <family val="2"/>
          </rPr>
          <t xml:space="preserve">Any reduction of the tax rate ceiling that is not required is considered voluntary.
A voluntary reduction taken in an even numbered year will require the following  year's tax rate ceiling to be based on the Voluntarily Reduced Rate taken in the previous even-numbered year instead of the Tax Rate Ceiling. 
</t>
        </r>
        <r>
          <rPr>
            <b/>
            <sz val="8"/>
            <rFont val="Tahoma"/>
            <family val="2"/>
          </rPr>
          <t xml:space="preserve">
</t>
        </r>
        <r>
          <rPr>
            <sz val="8"/>
            <rFont val="Tahoma"/>
            <family val="2"/>
          </rPr>
          <t xml:space="preserve">
</t>
        </r>
      </text>
    </comment>
    <comment ref="D39" authorId="0">
      <text>
        <r>
          <rPr>
            <b/>
            <sz val="8"/>
            <rFont val="Tahoma"/>
            <family val="2"/>
          </rPr>
          <t xml:space="preserve">Office or Position of Signer
</t>
        </r>
        <r>
          <rPr>
            <sz val="8"/>
            <rFont val="Tahoma"/>
            <family val="2"/>
          </rPr>
          <t>Please type in the Office or Position of the person signing this form.</t>
        </r>
      </text>
    </comment>
    <comment ref="G39" authorId="0">
      <text>
        <r>
          <rPr>
            <b/>
            <sz val="8"/>
            <rFont val="Tahoma"/>
            <family val="2"/>
          </rPr>
          <t xml:space="preserve">Name of Political Subdivision
</t>
        </r>
        <r>
          <rPr>
            <sz val="8"/>
            <rFont val="Tahoma"/>
            <family val="2"/>
          </rPr>
          <t xml:space="preserve">Entered on the Data Entry Page.
Can be found on previous years' tax rate forms and certification letters.
</t>
        </r>
        <r>
          <rPr>
            <sz val="8"/>
            <rFont val="Tahoma"/>
            <family val="2"/>
          </rPr>
          <t xml:space="preserve">
</t>
        </r>
      </text>
    </comment>
    <comment ref="A40" authorId="0">
      <text>
        <r>
          <rPr>
            <b/>
            <sz val="8"/>
            <rFont val="Tahoma"/>
            <family val="2"/>
          </rPr>
          <t xml:space="preserve">County or Counties
</t>
        </r>
        <r>
          <rPr>
            <sz val="8"/>
            <rFont val="Tahoma"/>
            <family val="2"/>
          </rPr>
          <t xml:space="preserve">List all the Counties the political subdivision is in.  
</t>
        </r>
        <r>
          <rPr>
            <sz val="8"/>
            <rFont val="Tahoma"/>
            <family val="2"/>
          </rPr>
          <t xml:space="preserve">
</t>
        </r>
      </text>
    </comment>
    <comment ref="A42" authorId="0">
      <text>
        <r>
          <rPr>
            <b/>
            <sz val="8"/>
            <rFont val="Tahoma"/>
            <family val="2"/>
          </rPr>
          <t>Date</t>
        </r>
        <r>
          <rPr>
            <sz val="8"/>
            <rFont val="Tahoma"/>
            <family val="2"/>
          </rPr>
          <t xml:space="preserve">
Enter the Date signed.
</t>
        </r>
        <r>
          <rPr>
            <sz val="8"/>
            <rFont val="Tahoma"/>
            <family val="2"/>
          </rPr>
          <t xml:space="preserve">
</t>
        </r>
      </text>
    </comment>
    <comment ref="D42" authorId="0">
      <text>
        <r>
          <rPr>
            <b/>
            <sz val="8"/>
            <rFont val="Tahoma"/>
            <family val="2"/>
          </rPr>
          <t xml:space="preserve">Signature
</t>
        </r>
        <r>
          <rPr>
            <sz val="8"/>
            <rFont val="Tahoma"/>
            <family val="2"/>
          </rPr>
          <t xml:space="preserve">Please print off this form and sign the hard copy to submit to the County Clerk(s).
</t>
        </r>
        <r>
          <rPr>
            <sz val="8"/>
            <rFont val="Tahoma"/>
            <family val="2"/>
          </rPr>
          <t xml:space="preserve">
</t>
        </r>
      </text>
    </comment>
    <comment ref="H42" authorId="0">
      <text>
        <r>
          <rPr>
            <b/>
            <sz val="8"/>
            <rFont val="Tahoma"/>
            <family val="2"/>
          </rPr>
          <t>Printed Name</t>
        </r>
        <r>
          <rPr>
            <sz val="8"/>
            <rFont val="Tahoma"/>
            <family val="2"/>
          </rPr>
          <t xml:space="preserve">
Please type in the name of who ever signs this form.
</t>
        </r>
        <r>
          <rPr>
            <sz val="8"/>
            <rFont val="Tahoma"/>
            <family val="2"/>
          </rPr>
          <t xml:space="preserve">
</t>
        </r>
      </text>
    </comment>
    <comment ref="L42" authorId="0">
      <text>
        <r>
          <rPr>
            <b/>
            <sz val="8"/>
            <rFont val="Tahoma"/>
            <family val="2"/>
          </rPr>
          <t>Telephone</t>
        </r>
        <r>
          <rPr>
            <sz val="8"/>
            <rFont val="Tahoma"/>
            <family val="2"/>
          </rPr>
          <t xml:space="preserve">
Enter the phone number to use in case we have questions with your form.</t>
        </r>
        <r>
          <rPr>
            <sz val="8"/>
            <rFont val="Tahoma"/>
            <family val="2"/>
          </rPr>
          <t xml:space="preserve">
</t>
        </r>
      </text>
    </comment>
  </commentList>
</comments>
</file>

<file path=xl/comments5.xml><?xml version="1.0" encoding="utf-8"?>
<comments xmlns="http://schemas.openxmlformats.org/spreadsheetml/2006/main">
  <authors>
    <author>Becky Webb</author>
  </authors>
  <commentList>
    <comment ref="K45" authorId="0">
      <text>
        <r>
          <rPr>
            <b/>
            <sz val="8"/>
            <rFont val="Tahoma"/>
            <family val="2"/>
          </rPr>
          <t xml:space="preserve">Voluntary Reduction of Debt Service
</t>
        </r>
        <r>
          <rPr>
            <sz val="8"/>
            <rFont val="Tahoma"/>
            <family val="2"/>
          </rPr>
          <t xml:space="preserve">Any reduction of the debt service levy is considered voluntary.  
Enter the voluntary reduction here, if the amount Line 10 is more than the desired rate to levy.
</t>
        </r>
      </text>
    </comment>
  </commentList>
</comments>
</file>

<file path=xl/comments6.xml><?xml version="1.0" encoding="utf-8"?>
<comments xmlns="http://schemas.openxmlformats.org/spreadsheetml/2006/main">
  <authors>
    <author>Becky Webb</author>
  </authors>
  <commentList>
    <comment ref="A4" authorId="0">
      <text>
        <r>
          <rPr>
            <b/>
            <sz val="8"/>
            <rFont val="Tahoma"/>
            <family val="2"/>
          </rPr>
          <t>Name of Political Subdivision</t>
        </r>
        <r>
          <rPr>
            <sz val="8"/>
            <rFont val="Tahoma"/>
            <family val="2"/>
          </rPr>
          <t xml:space="preserve">
Entered on the Data Entry Page.
Can be found on previous years' tax rate forms and certification letters.
</t>
        </r>
      </text>
    </comment>
    <comment ref="F4" authorId="0">
      <text>
        <r>
          <rPr>
            <b/>
            <sz val="8"/>
            <rFont val="Tahoma"/>
            <family val="2"/>
          </rPr>
          <t>Political Subdivision Code</t>
        </r>
        <r>
          <rPr>
            <sz val="8"/>
            <rFont val="Tahoma"/>
            <family val="2"/>
          </rPr>
          <t xml:space="preserve">
Entered on the Data Entry Page.
Can be found on previous years' tax rate forms and certification letters.  
The first 2 digits indicate type of political subdivision, the middle 3 digits indicate the primary county, and the last 4 digits indicate the sequencing.</t>
        </r>
      </text>
    </comment>
    <comment ref="I4" authorId="0">
      <text>
        <r>
          <rPr>
            <b/>
            <sz val="8"/>
            <rFont val="Tahoma"/>
            <family val="2"/>
          </rPr>
          <t>Purpose of Levy</t>
        </r>
        <r>
          <rPr>
            <sz val="8"/>
            <rFont val="Tahoma"/>
            <family val="2"/>
          </rPr>
          <t xml:space="preserve">
Entered on the Data Entry Page.
Can be found on previous years' tax rate forms and certification letters.</t>
        </r>
      </text>
    </comment>
  </commentList>
</comments>
</file>

<file path=xl/sharedStrings.xml><?xml version="1.0" encoding="utf-8"?>
<sst xmlns="http://schemas.openxmlformats.org/spreadsheetml/2006/main" count="461" uniqueCount="330">
  <si>
    <t>A.</t>
  </si>
  <si>
    <t>AA.</t>
  </si>
  <si>
    <t>B.</t>
  </si>
  <si>
    <t>D.</t>
  </si>
  <si>
    <t>E.</t>
  </si>
  <si>
    <t>F.</t>
  </si>
  <si>
    <t>H.</t>
  </si>
  <si>
    <t>I.</t>
  </si>
  <si>
    <t>J.</t>
  </si>
  <si>
    <t>BB.</t>
  </si>
  <si>
    <t>1.</t>
  </si>
  <si>
    <t>2.</t>
  </si>
  <si>
    <t>3.</t>
  </si>
  <si>
    <t>4.</t>
  </si>
  <si>
    <t>5.</t>
  </si>
  <si>
    <t>6.</t>
  </si>
  <si>
    <t>7.</t>
  </si>
  <si>
    <t>8.</t>
  </si>
  <si>
    <t>9.</t>
  </si>
  <si>
    <t>10.</t>
  </si>
  <si>
    <t>11.</t>
  </si>
  <si>
    <t>12.</t>
  </si>
  <si>
    <t>13.</t>
  </si>
  <si>
    <t>14.</t>
  </si>
  <si>
    <t>15.</t>
  </si>
  <si>
    <t>16.</t>
  </si>
  <si>
    <t>17.</t>
  </si>
  <si>
    <t>18.</t>
  </si>
  <si>
    <t>19.</t>
  </si>
  <si>
    <t>20.</t>
  </si>
  <si>
    <t>21.</t>
  </si>
  <si>
    <t>22.</t>
  </si>
  <si>
    <t>HASH TOTAL (To be computed and used by the State)</t>
  </si>
  <si>
    <t>(Date)</t>
  </si>
  <si>
    <t>*</t>
  </si>
  <si>
    <t xml:space="preserve">Round a fraction to the nearest one/one hundredth of a cent.  </t>
  </si>
  <si>
    <t>**</t>
  </si>
  <si>
    <t>(a)</t>
  </si>
  <si>
    <t>(b)</t>
  </si>
  <si>
    <t>+</t>
  </si>
  <si>
    <t>=</t>
  </si>
  <si>
    <t xml:space="preserve">(Real Estate) </t>
  </si>
  <si>
    <t>(Personal Property)</t>
  </si>
  <si>
    <t>(Total)</t>
  </si>
  <si>
    <t>HASH TOTAL  (To be computed and used by the State)</t>
  </si>
  <si>
    <t>Line 1(b) - 3(b) - 5(b) + 6(b) + 7(b)</t>
  </si>
  <si>
    <t>(Yes)</t>
  </si>
  <si>
    <t>(No)</t>
  </si>
  <si>
    <t>Real Estate</t>
  </si>
  <si>
    <t>Personal Property</t>
  </si>
  <si>
    <t>Calculated Amount</t>
  </si>
  <si>
    <t>(Yes or No)</t>
  </si>
  <si>
    <t xml:space="preserve">     or</t>
  </si>
  <si>
    <t>Yes:</t>
  </si>
  <si>
    <t>No:</t>
  </si>
  <si>
    <t>Part A</t>
  </si>
  <si>
    <t>Part B</t>
  </si>
  <si>
    <t>Part C</t>
  </si>
  <si>
    <t>(Rate)</t>
  </si>
  <si>
    <t>Debt Service</t>
  </si>
  <si>
    <t>(30-XXX-XXXX)</t>
  </si>
  <si>
    <t>HASH TOTALS</t>
  </si>
  <si>
    <t>YEAR:</t>
  </si>
  <si>
    <t xml:space="preserve">1) </t>
  </si>
  <si>
    <t xml:space="preserve">2) </t>
  </si>
  <si>
    <t xml:space="preserve">3) </t>
  </si>
  <si>
    <t>using Amendment 2</t>
  </si>
  <si>
    <t xml:space="preserve">1)  </t>
  </si>
  <si>
    <t>3)</t>
  </si>
  <si>
    <t xml:space="preserve">4) </t>
  </si>
  <si>
    <t xml:space="preserve">5) </t>
  </si>
  <si>
    <t xml:space="preserve">6) </t>
  </si>
  <si>
    <t xml:space="preserve">7)  </t>
  </si>
  <si>
    <t xml:space="preserve">8) </t>
  </si>
  <si>
    <t xml:space="preserve">4 ) </t>
  </si>
  <si>
    <t xml:space="preserve">2b) </t>
  </si>
  <si>
    <t xml:space="preserve">2a) </t>
  </si>
  <si>
    <t>Full or Partial</t>
  </si>
  <si>
    <t>Ballot Language Approved:  Attach a sample ballot or state the proposition posed to voters exactly as it appeared on the ballot.</t>
  </si>
  <si>
    <t>C.</t>
  </si>
  <si>
    <t>G1.</t>
  </si>
  <si>
    <t>G2.</t>
  </si>
  <si>
    <t>a.</t>
  </si>
  <si>
    <t>b.</t>
  </si>
  <si>
    <t>Printed On:</t>
  </si>
  <si>
    <t>Printed on:</t>
  </si>
  <si>
    <t xml:space="preserve">Step 1 </t>
  </si>
  <si>
    <t xml:space="preserve">Step 2 </t>
  </si>
  <si>
    <t>were Taken</t>
  </si>
  <si>
    <t>For Political Subdivision Use in Calculating its           Tax Rate</t>
  </si>
  <si>
    <t>Based on Prior</t>
  </si>
  <si>
    <t>Year Tax Rate</t>
  </si>
  <si>
    <t>Ceiling as if No</t>
  </si>
  <si>
    <t>Voluntary Reductions</t>
  </si>
  <si>
    <t>Submit a copy of the resolution, policy statement, or ordinance to the State Auditor's Office for review.</t>
  </si>
  <si>
    <t xml:space="preserve">The governing body should hold a public hearing and adopt a resolution, a policy statement, or an ordinance justifying its action prior to setting and certifying its tax rate. </t>
  </si>
  <si>
    <t xml:space="preserve">                                CLICK ON THE TABS BELOW TO VIEW THE SUMMARY PAGE, FORM A, FORM B, FORM C, &amp; INFORMATIONAL DATA.</t>
  </si>
  <si>
    <t xml:space="preserve">                                PRINT OFF THE SUMMARY PAGE, FORM A, FORM B, FORM C, &amp; INFORMATIONAL DATA IF DESIRED.</t>
  </si>
  <si>
    <t>INSTRUCTIONS:   COMPLETE THE HIGHLIGHTED CELLS TO USE THIS TAX RATE CALCULATOR.</t>
  </si>
  <si>
    <t xml:space="preserve">Based on Prior Year </t>
  </si>
  <si>
    <t>Tax Rate Ceiling as if</t>
  </si>
  <si>
    <t>For Political</t>
  </si>
  <si>
    <t>No Voluntary Reductions</t>
  </si>
  <si>
    <t>Subdivision Use</t>
  </si>
  <si>
    <t>were Taken in a Prior</t>
  </si>
  <si>
    <t>in Calculating its                Tax Rate</t>
  </si>
  <si>
    <t>Even Numbered Year</t>
  </si>
  <si>
    <t>Attach a sample ballot or state the proposition posed to the voters exactly as it appeared on the ballot.</t>
  </si>
  <si>
    <t>Enter the last year the levy will be in effect, if applicable.</t>
  </si>
  <si>
    <t>Amount required to pay debt service requirements during the next calendar year</t>
  </si>
  <si>
    <t>Reasonable reserve up to one year's payment</t>
  </si>
  <si>
    <t>Show the anticipated bank or fund balance at December 31st of this year (this will equal the</t>
  </si>
  <si>
    <t>current balance minus the amount of any principal or interest due before December 31st</t>
  </si>
  <si>
    <t>plus any estimated investment earning due before December 31st).  Do not add the anticipated</t>
  </si>
  <si>
    <t>collections of this tax into this amount.</t>
  </si>
  <si>
    <t xml:space="preserve">Line 6 is subtracted from Line 5 because the debt service fund is only allowed to have the </t>
  </si>
  <si>
    <t xml:space="preserve">payments required for the next calendar year (Line 2) and the reasonable reserve of the </t>
  </si>
  <si>
    <t xml:space="preserve">following year's payment (Line 4).  Any current balance in the fund is already available to   </t>
  </si>
  <si>
    <t xml:space="preserve">Revenue required from locally assessed property for debt service </t>
  </si>
  <si>
    <t xml:space="preserve">NOTE: THIS IS AN INFORMAL TAX RATE CALCULATOR FILE INTENDED FOR POLITICAL SUBDIVISION PRELIMINARY CALCULATIONS ONLY.  THIS FILE IS NOT INTENDED TO BE USED BY THE POLITICAL SUBDIVISION TO SUBMIT THEIR TAX RATE TO THE COUNTY. </t>
  </si>
  <si>
    <t>Column 1</t>
  </si>
  <si>
    <t>Column 2</t>
  </si>
  <si>
    <t>For School Districts Levying a Single Rate on All Property</t>
  </si>
  <si>
    <t>Circle the type of waiver your district has             Full              Partial             No</t>
  </si>
  <si>
    <t>Attach a copy of the DESE Prop C Reduction Worksheet if there is no waiver.</t>
  </si>
  <si>
    <t>For Political Subdivision Use in Calculating its Tax Rate</t>
  </si>
  <si>
    <t>Calculation of New Voter Approved Tax Rate or Tax Rate Increase</t>
  </si>
  <si>
    <t>Since the prior year tax rate computation, some political subdivisions may have held elections where the voters approved an increase to an existing tax or approved a new tax.  Form B is designed to document the election.</t>
  </si>
  <si>
    <r>
      <t xml:space="preserve">Indicate whether the district obtained a </t>
    </r>
    <r>
      <rPr>
        <b/>
        <sz val="10"/>
        <rFont val="Times New Roman"/>
        <family val="1"/>
      </rPr>
      <t>new waiver</t>
    </r>
    <r>
      <rPr>
        <sz val="10"/>
        <rFont val="Times New Roman"/>
        <family val="1"/>
      </rPr>
      <t xml:space="preserve"> to eliminate part or all of </t>
    </r>
  </si>
  <si>
    <t>the required Proposition C Reduction.</t>
  </si>
  <si>
    <r>
      <t xml:space="preserve">Total required for debt service </t>
    </r>
    <r>
      <rPr>
        <sz val="10"/>
        <rFont val="Times New Roman"/>
        <family val="1"/>
      </rPr>
      <t>(Line 2 + Line 3 + Line 4)</t>
    </r>
  </si>
  <si>
    <r>
      <t xml:space="preserve">Property tax revenue required for debt service </t>
    </r>
    <r>
      <rPr>
        <sz val="10"/>
        <rFont val="Times New Roman"/>
        <family val="1"/>
      </rPr>
      <t>(Line 5 - Line 6)</t>
    </r>
  </si>
  <si>
    <r>
      <t>Actual rate to be levied for debt service purposes</t>
    </r>
    <r>
      <rPr>
        <sz val="10"/>
        <rFont val="Times New Roman"/>
        <family val="1"/>
      </rPr>
      <t xml:space="preserve"> </t>
    </r>
    <r>
      <rPr>
        <b/>
        <sz val="10"/>
        <rFont val="Times New Roman"/>
        <family val="1"/>
      </rPr>
      <t>*</t>
    </r>
    <r>
      <rPr>
        <sz val="10"/>
        <rFont val="Times New Roman"/>
        <family val="1"/>
      </rPr>
      <t xml:space="preserve">  (Line 10 - Line 11)</t>
    </r>
  </si>
  <si>
    <t>Debt Service Calculation for General Obligation Bonds Paid for with Property Taxes</t>
  </si>
  <si>
    <t>obligation bond issues plus anticipated fees of any transfer agent or paying agent due during the</t>
  </si>
  <si>
    <t>next calendar year.</t>
  </si>
  <si>
    <t>prevent any default on the bonds.</t>
  </si>
  <si>
    <t>Include payments for the year following the next calendar year accounted for on Line 2.</t>
  </si>
  <si>
    <t>meet these requirements so it is revenues required for debt service purposes.</t>
  </si>
  <si>
    <t>Estimated revenue from state assessed property for debt service for the next calendar year</t>
  </si>
  <si>
    <r>
      <rPr>
        <b/>
        <sz val="10"/>
        <rFont val="Times New Roman"/>
        <family val="1"/>
      </rPr>
      <t>(January – December)</t>
    </r>
    <r>
      <rPr>
        <sz val="10"/>
        <rFont val="Times New Roman"/>
        <family val="1"/>
      </rPr>
      <t xml:space="preserve"> - Must be estimated by the school district. In most instances a good </t>
    </r>
  </si>
  <si>
    <t xml:space="preserve">The tax rate levied may be lower than the rate computed as long as adequate funds are available to service </t>
  </si>
  <si>
    <t>the debt requirements.</t>
  </si>
  <si>
    <t>The percentage entered on Line 16 should be the lower of the actual growth (Line 9), the CPI (Line 10), or 5%.</t>
  </si>
  <si>
    <t>Data Entry Page</t>
  </si>
  <si>
    <t>Political Subdivision Code</t>
  </si>
  <si>
    <t>Name of Political Subdivision:</t>
  </si>
  <si>
    <t>Political Subdivision Code:</t>
  </si>
  <si>
    <t>Purpose of Levy:</t>
  </si>
  <si>
    <t xml:space="preserve">Information gathered on this tab is used to calculate the Summary Page, Form A, Form B, Form C, &amp; Informational Data tabs. Data entered in Column 1 is used to calculate the tax rate ceiling had no voluntary reductions been taken in a prior even numbered year (see the Informational Data tab for this calculation). The political subdivision must use Column 2 for setting its property tax rates (see the Summary Page and Form A for this calculation). The numbers in Column 2 may be different from Column 1 if a voluntary reduction was taken in a prior even numbered year. </t>
  </si>
  <si>
    <t xml:space="preserve">Summary Page </t>
  </si>
  <si>
    <t>Prior year tax rate ceiling, revised if applicable</t>
  </si>
  <si>
    <t>Column 1 (Prior year Informational Data, Line F)</t>
  </si>
  <si>
    <t xml:space="preserve">Column 2 (Prior year Summary Page, Line F in an even year, Line F minus Line H in an odd year) </t>
  </si>
  <si>
    <t>Maximum authorized levy (Prior year's Summary Page, Line E)</t>
  </si>
  <si>
    <t>most recent voter approved tax rate</t>
  </si>
  <si>
    <t>Date &amp; rate the current year tax rate ceiling was increased up to $2.7500</t>
  </si>
  <si>
    <t>Current year assessed valuation</t>
  </si>
  <si>
    <t>New construction and improvements</t>
  </si>
  <si>
    <t xml:space="preserve"> Newly added territory</t>
  </si>
  <si>
    <t>Prior year assessed valuation</t>
  </si>
  <si>
    <t>Newly separated territory</t>
  </si>
  <si>
    <t>Property changed from local to state assessed</t>
  </si>
  <si>
    <t>Revenue from state assessed property (provided by DESE)</t>
  </si>
  <si>
    <t>Estimated revenue from state assessed property</t>
  </si>
  <si>
    <t>Form A - Assessed Valuations</t>
  </si>
  <si>
    <t>Form B - Additional Voter Approved Rates - See Form B for additional instructions</t>
  </si>
  <si>
    <t>3) Election results:</t>
  </si>
  <si>
    <t xml:space="preserve">4) Expiration date </t>
  </si>
  <si>
    <t xml:space="preserve">    (if applicable):</t>
  </si>
  <si>
    <t>5) Proposition C waiver: (attach ballot)</t>
  </si>
  <si>
    <t>Voter approved tax rate or increase</t>
  </si>
  <si>
    <t>5a) Prop C results:</t>
  </si>
  <si>
    <t>Form C - Debt Service Requirements - See Form C for additional instructions</t>
  </si>
  <si>
    <t>Principal and interest payments for following calendar year (Form C, Line 2)</t>
  </si>
  <si>
    <t>Estimated cost of collection &amp; allowance for delinquencies (Form C, Line 3)</t>
  </si>
  <si>
    <t>Reasonable reserve payments for year following next calendar year (Form C, Line 4)</t>
  </si>
  <si>
    <t>Anticipated December 31st balance (Form C, Line 6)</t>
  </si>
  <si>
    <t>Estimated revenue from state assessed property for debt service (Form C, Line 8)</t>
  </si>
  <si>
    <t>Political Subdivision Name</t>
  </si>
  <si>
    <t>Purpose of Levy</t>
  </si>
  <si>
    <t>The information to complete the Summary Page is available from prior year forms, computed on the attached forms, or computed on this page. Information on this page takes into consideration any voluntary reduction(s) taken in previous even numbered year(s). If in an even numbered year, the political subdivision wishes to no longer use the lowered tax rate ceiling to calculate its tax rate, it can hold a public hearing and pass a resolution, a policy statement, or an ordinance justifying its action prior to setting and certifying its tax rate. The information in the Informational Data, at the end of these forms, provides the rate that would be allowed had there been no previous voluntary reduction(s) taken in an even numbered year(s).</t>
  </si>
  <si>
    <r>
      <t>Prior year tax rate ceiling</t>
    </r>
    <r>
      <rPr>
        <sz val="10"/>
        <rFont val="Times New Roman"/>
        <family val="1"/>
      </rPr>
      <t xml:space="preserve"> as defined in Chapter 137, RSMo, revised if the prior year data changed</t>
    </r>
    <r>
      <rPr>
        <b/>
        <sz val="10"/>
        <rFont val="Times New Roman"/>
        <family val="1"/>
      </rPr>
      <t xml:space="preserve"> </t>
    </r>
    <r>
      <rPr>
        <sz val="10"/>
        <rFont val="Times New Roman"/>
        <family val="1"/>
      </rPr>
      <t xml:space="preserve">or a voluntary reduction was taken in a non-reassessment year (Prior year Summary Page, Line F minus Line H in odd numbered year or prior year Summary Page, Line F in even numbered year)      </t>
    </r>
  </si>
  <si>
    <r>
      <t>Current year rate computed</t>
    </r>
    <r>
      <rPr>
        <sz val="10"/>
        <rFont val="Times New Roman"/>
        <family val="1"/>
      </rPr>
      <t xml:space="preserve"> pursuant to Article X, Section 22, of the Missouri Constitution and Section 137.073, RSMo, if no voter approved increase (Form A, Line 22)  </t>
    </r>
  </si>
  <si>
    <r>
      <t xml:space="preserve">Increase to the total operating levy up to $2.75 per Amendment 2, </t>
    </r>
    <r>
      <rPr>
        <sz val="10"/>
        <rFont val="Times New Roman"/>
        <family val="1"/>
      </rPr>
      <t>if applicable</t>
    </r>
  </si>
  <si>
    <t xml:space="preserve">Date the School Board decided to use Amendment 2 (if using) </t>
  </si>
  <si>
    <t>Rate to compare to maximum authorized levy to determine tax rate ceiling</t>
  </si>
  <si>
    <t>(Line B if no election, otherwise Line C )</t>
  </si>
  <si>
    <t>greater of 1984 rate or most recent voter approved rate</t>
  </si>
  <si>
    <t xml:space="preserve">Maximum authorized levy </t>
  </si>
  <si>
    <r>
      <t>Current year tax rate ceiling</t>
    </r>
    <r>
      <rPr>
        <sz val="10"/>
        <rFont val="Times New Roman"/>
        <family val="1"/>
      </rPr>
      <t xml:space="preserve"> maximum legal rate to comply with Missouri laws (Lower of Line D or E) </t>
    </r>
  </si>
  <si>
    <r>
      <t>Less required Proposition C (sales tax) reduction</t>
    </r>
    <r>
      <rPr>
        <sz val="10"/>
        <rFont val="Times New Roman"/>
        <family val="1"/>
      </rPr>
      <t xml:space="preserve"> taken from tax rate ceiling (Line F), if applicable</t>
    </r>
    <r>
      <rPr>
        <b/>
        <sz val="10"/>
        <rFont val="Times New Roman"/>
        <family val="1"/>
      </rPr>
      <t xml:space="preserve">                                                             </t>
    </r>
    <r>
      <rPr>
        <sz val="10"/>
        <rFont val="Times New Roman"/>
        <family val="1"/>
      </rPr>
      <t xml:space="preserve">                                                 </t>
    </r>
  </si>
  <si>
    <r>
      <t>Less 20% required reduction for 1st class charter county school district NOT submitting an estimated non-binding tax rate to the county(ies)</t>
    </r>
    <r>
      <rPr>
        <sz val="10"/>
        <rFont val="Times New Roman"/>
        <family val="1"/>
      </rPr>
      <t xml:space="preserve"> taken from tax rate ceiling (Line F)</t>
    </r>
  </si>
  <si>
    <r>
      <t xml:space="preserve">Less voluntary reduction by school district </t>
    </r>
    <r>
      <rPr>
        <sz val="10"/>
        <rFont val="Times New Roman"/>
        <family val="1"/>
      </rPr>
      <t xml:space="preserve">taken from tax rate ceiling (Line F) </t>
    </r>
  </si>
  <si>
    <t>for the following year.</t>
  </si>
  <si>
    <r>
      <t xml:space="preserve">Plus allowable recoupment rate </t>
    </r>
    <r>
      <rPr>
        <sz val="10"/>
        <rFont val="Times New Roman"/>
        <family val="1"/>
      </rPr>
      <t>added to tax rate ceiling (Line F) If applicable, attach Form G or H.</t>
    </r>
  </si>
  <si>
    <r>
      <t>Tax rate to be levied</t>
    </r>
    <r>
      <rPr>
        <sz val="10"/>
        <rFont val="Times New Roman"/>
        <family val="1"/>
      </rPr>
      <t xml:space="preserve"> (Line F - Line G1- Line G2 - Line H + Line I)</t>
    </r>
  </si>
  <si>
    <r>
      <t>Rate to be levied for debt service,</t>
    </r>
    <r>
      <rPr>
        <sz val="10"/>
        <rFont val="Times New Roman"/>
        <family val="1"/>
      </rPr>
      <t xml:space="preserve"> if applicable (Form C, Line 12)</t>
    </r>
  </si>
  <si>
    <t>Certification of Non-Binding Estimated Tax Rate to the County Clerk(s)</t>
  </si>
  <si>
    <t xml:space="preserve">I, the undersigned, </t>
  </si>
  <si>
    <t>(Office) of</t>
  </si>
  <si>
    <t xml:space="preserve">(Political Subdivision) levying a rate in </t>
  </si>
  <si>
    <t xml:space="preserve"> (County(ies)) do hereby certify that the data set forth above and on the accompanying forms is true and accurate to the best knowledge and belief.</t>
  </si>
  <si>
    <t>Please complete Lines G through BB, sign this form, and return to the county clerk(s).</t>
  </si>
  <si>
    <t>(Signature)</t>
  </si>
  <si>
    <t>(Printed Name)</t>
  </si>
  <si>
    <t>(Telephone)</t>
  </si>
  <si>
    <t>Summary Page</t>
  </si>
  <si>
    <t>Form A</t>
  </si>
  <si>
    <t>Form B</t>
  </si>
  <si>
    <t>Form C</t>
  </si>
  <si>
    <t>Informational Data</t>
  </si>
  <si>
    <t xml:space="preserve">Computation of reassessment growth and rate for compliance with Article X, Section 22, and Section 137.073, RSMo. </t>
  </si>
  <si>
    <r>
      <t xml:space="preserve">Current year assessed valuation </t>
    </r>
    <r>
      <rPr>
        <sz val="10"/>
        <rFont val="Times New Roman"/>
        <family val="1"/>
      </rPr>
      <t xml:space="preserve">Include the current locally assessed valuation obtained from the county clerk, county assessor, or </t>
    </r>
  </si>
  <si>
    <t>comparable office finalized by the local board of equalization.</t>
  </si>
  <si>
    <t>Assessed valuation of new construction &amp; improvements</t>
  </si>
  <si>
    <t xml:space="preserve">2(a) - Obtained from the county clerk or county assessor            2(b) - Increase in personal property, use the formula listed under Line 2(b)  </t>
  </si>
  <si>
    <t>If Line 2b is negative, enter zero</t>
  </si>
  <si>
    <r>
      <t>Adjusted current year assessed valuation</t>
    </r>
    <r>
      <rPr>
        <sz val="10"/>
        <rFont val="Times New Roman"/>
        <family val="1"/>
      </rPr>
      <t xml:space="preserve"> </t>
    </r>
  </si>
  <si>
    <t>(Line 1 total - Line 2 total - Line 3 total)</t>
  </si>
  <si>
    <r>
      <t xml:space="preserve">Prior year assessed valuation </t>
    </r>
    <r>
      <rPr>
        <sz val="10"/>
        <rFont val="Times New Roman"/>
        <family val="1"/>
      </rPr>
      <t xml:space="preserve">Include prior year locally assessed valuation obtained from the county clerk, county Assessor, or </t>
    </r>
  </si>
  <si>
    <t>comparable office finalized by the local board of equalization.  NOTE:  If this is different than the amount on the prior year Form A, Line 1, then</t>
  </si>
  <si>
    <t>revise the prior year tax rate ceiling. Enter the revised prior year tax rate ceiling on this year's Summary Page, Line A.</t>
  </si>
  <si>
    <t xml:space="preserve">Assessed value of newly separated territory </t>
  </si>
  <si>
    <t>obtained from the county clerk or county assessor</t>
  </si>
  <si>
    <t>Assessed value of property locally assessed in prior year, but state assessed in current year</t>
  </si>
  <si>
    <t xml:space="preserve">Adjusted prior year assessed valuation </t>
  </si>
  <si>
    <t>(Line 5 total - Line 6 total - Line 7 total)</t>
  </si>
  <si>
    <t>Information on this page takes into consideration any voluntary reduction(s) taken in previous even numbered year(s). If in an even numbered year, the political subdivision wishes to no longer us the lowered tax rate ceiling to calculated its tax rate, it can hold a public hearing and pass a resolution, a policy statement, or an ordinance justifying its action prior setting and certifying its tax rate. The information in the Informational Data, at the end of these forms, provides the rate that would be allowed had there been no previous voluntary reduction(s) taken in an even numbered year(s).</t>
  </si>
  <si>
    <r>
      <t>Percentage increase in adjusted valuation</t>
    </r>
    <r>
      <rPr>
        <sz val="10"/>
        <rFont val="Times New Roman"/>
        <family val="1"/>
      </rPr>
      <t xml:space="preserve"> of existing property in the current year over the prior year's assessed valuation                                                                     </t>
    </r>
  </si>
  <si>
    <t>(Line 4 - Line 8 / Line 8 x 100)</t>
  </si>
  <si>
    <r>
      <t xml:space="preserve">Increase in Consumer Price Index (CPI) </t>
    </r>
    <r>
      <rPr>
        <sz val="10"/>
        <rFont val="Times New Roman"/>
        <family val="1"/>
      </rPr>
      <t>certified by the State Tax Commission</t>
    </r>
  </si>
  <si>
    <r>
      <t xml:space="preserve">Adjusted prior year assessed valuation  </t>
    </r>
    <r>
      <rPr>
        <sz val="10"/>
        <rFont val="Times New Roman"/>
        <family val="1"/>
      </rPr>
      <t>(Line 8)</t>
    </r>
  </si>
  <si>
    <r>
      <t xml:space="preserve">Tax rate ceiling from prior year </t>
    </r>
    <r>
      <rPr>
        <sz val="10"/>
        <rFont val="Times New Roman"/>
        <family val="1"/>
      </rPr>
      <t>(Summary Page, Line A)</t>
    </r>
  </si>
  <si>
    <r>
      <t xml:space="preserve">Maximum prior year adjusted revenue from locally assessed property </t>
    </r>
    <r>
      <rPr>
        <sz val="10"/>
        <rFont val="Times New Roman"/>
        <family val="1"/>
      </rPr>
      <t xml:space="preserve">that existed in both years  </t>
    </r>
  </si>
  <si>
    <t>(Line 11 x Line 12 / 100)</t>
  </si>
  <si>
    <t>Maximum prior year revenue from state assessed property before reductions,</t>
  </si>
  <si>
    <t>provided by the Department of Elementary &amp; Secondary Education (DESE)</t>
  </si>
  <si>
    <r>
      <t>Total adjusted prior year revenue</t>
    </r>
    <r>
      <rPr>
        <sz val="10"/>
        <rFont val="Times New Roman"/>
        <family val="1"/>
      </rPr>
      <t xml:space="preserve">  (Line 13 + Line 14)</t>
    </r>
  </si>
  <si>
    <t xml:space="preserve">Permitted reassessment revenue growth </t>
  </si>
  <si>
    <t xml:space="preserve">The percentage entered on Line 16 should be the lower of the actual growth (Line 9), the CPI (Line 10), or 5%. </t>
  </si>
  <si>
    <t>A negative figure on Line 9 is treated as a 0 for Line 16 purposes.  Do not enter less than 0 or more than 5%.</t>
  </si>
  <si>
    <r>
      <t xml:space="preserve">Additional revenue permitted  </t>
    </r>
    <r>
      <rPr>
        <sz val="10"/>
        <rFont val="Times New Roman"/>
        <family val="1"/>
      </rPr>
      <t>(Line 15 x Line 16)</t>
    </r>
  </si>
  <si>
    <r>
      <t xml:space="preserve">Total revenue permitted in current year </t>
    </r>
    <r>
      <rPr>
        <sz val="10"/>
        <rFont val="Times New Roman"/>
        <family val="1"/>
      </rPr>
      <t>from property that existed in both years  (Line 15 + Line 17)</t>
    </r>
  </si>
  <si>
    <t xml:space="preserve">The school district should use its best estimate. (i.e. same amount as Line 14, current year's Line 14 multiplied by the percentage </t>
  </si>
  <si>
    <t>substantially from the amount on Line 14, provide written documentation to explain the reasons for such difference.</t>
  </si>
  <si>
    <t xml:space="preserve">increase in state assessed valuation per the State Tax Commission, or using the best educated guess) If this amount declines </t>
  </si>
  <si>
    <r>
      <t>Adjusted current year assessed valuation</t>
    </r>
    <r>
      <rPr>
        <sz val="10"/>
        <rFont val="Times New Roman"/>
        <family val="1"/>
      </rPr>
      <t xml:space="preserve">  (Line 4)</t>
    </r>
  </si>
  <si>
    <r>
      <t xml:space="preserve">Maximum tax rate permitted by Article X, Section 22, and Section 137.073, RSMo </t>
    </r>
    <r>
      <rPr>
        <sz val="10"/>
        <rFont val="Times New Roman"/>
        <family val="1"/>
      </rPr>
      <t xml:space="preserve">(Line 20 / Line 21 x 100) </t>
    </r>
  </si>
  <si>
    <t>Enter this rate on the Summary Page, Line B.</t>
  </si>
  <si>
    <t>To compute the total property tax revenues billed for the current year (including revenues from all new construction and improvements and annexed property), multiply Line 1 by the rate on Line 22 and divide by 100.  The property tax revenues billed would be used in estimating budgeted revenues.</t>
  </si>
  <si>
    <t>Date of election</t>
  </si>
  <si>
    <t>Ballot language</t>
  </si>
  <si>
    <t>Election results</t>
  </si>
  <si>
    <t>Expiration date</t>
  </si>
  <si>
    <t>New Proposition C waiver</t>
  </si>
  <si>
    <t>Indicate the election results on the Proposition C waiver</t>
  </si>
  <si>
    <r>
      <t>Amount of increase approved by voters</t>
    </r>
  </si>
  <si>
    <r>
      <t>Stated rate approved by voters</t>
    </r>
    <r>
      <rPr>
        <sz val="10"/>
        <rFont val="Times New Roman"/>
        <family val="1"/>
      </rPr>
      <t xml:space="preserve"> </t>
    </r>
  </si>
  <si>
    <t>(An "increase/decrease to")</t>
  </si>
  <si>
    <t>Prior year tax rate ceiling or voluntarily reduced rate to apply voter approved increase to</t>
  </si>
  <si>
    <t>(Summary Page, Line A if increase to an existing rate, otherwise 0)</t>
  </si>
  <si>
    <t>Voter approved increased tax rate to adjust</t>
  </si>
  <si>
    <t>(If an "increase of/by" ballot, Line 6a + Line 7, if an "increase to" ballot, Line 6b)</t>
  </si>
  <si>
    <r>
      <t xml:space="preserve">Adjusted current year assessed valuation </t>
    </r>
    <r>
      <rPr>
        <sz val="10"/>
        <rFont val="Times New Roman"/>
        <family val="1"/>
      </rPr>
      <t>(Form A, Line 4)</t>
    </r>
  </si>
  <si>
    <t>The tax rate for debt service will be considered valid if, after making payment(s) for which the tax was levied, the bonds remain outstanding, and the debt fund reserves do not exceed the following year's payments. Since property taxes are levied and collected on a calendar year basis (January - December), it is recommended that this levy be computed using calendar year data.</t>
  </si>
  <si>
    <r>
      <t xml:space="preserve">Total current year assessed valuation </t>
    </r>
    <r>
      <rPr>
        <sz val="10"/>
        <rFont val="Times New Roman"/>
        <family val="1"/>
      </rPr>
      <t>obtained from the county clerk or county assessor</t>
    </r>
  </si>
  <si>
    <t>(Form A, Line 1 total)</t>
  </si>
  <si>
    <t>(i.e. Assuming the current year is year 1, use January - December year 2 payments to complete</t>
  </si>
  <si>
    <t>the year 1 Form C) Include the principal and interest payments due on outstanding general</t>
  </si>
  <si>
    <t xml:space="preserve">Experience in prior years is the best guide for estimating uncollectible taxes.   </t>
  </si>
  <si>
    <t>It is usually 2% to 10% of Line 2 above.</t>
  </si>
  <si>
    <t>(i.e. Assuming the current year is year 1, use January - December year 3 payments to complete</t>
  </si>
  <si>
    <t xml:space="preserve">the year 1 Form C) It is important that the debt service fund have sufficient reserves to </t>
  </si>
  <si>
    <t>Anticipated balance at end of current calendar year</t>
  </si>
  <si>
    <t>estimate would be the same amount as the state assessed revenues actually placed in the debt</t>
  </si>
  <si>
    <t>service fund in the prior year.</t>
  </si>
  <si>
    <r>
      <rPr>
        <b/>
        <sz val="10"/>
        <rFont val="Times New Roman"/>
        <family val="1"/>
      </rPr>
      <t xml:space="preserve">Computation of debt service tax rate </t>
    </r>
    <r>
      <rPr>
        <sz val="10"/>
        <rFont val="Times New Roman"/>
        <family val="1"/>
      </rPr>
      <t>(Line 9 / Line 1 x 100)</t>
    </r>
  </si>
  <si>
    <t>Less voluntary reduction by school district</t>
  </si>
  <si>
    <t>Enter this rate on Line AA of the Summary Page</t>
  </si>
  <si>
    <t>This page shows the information that would have been on the line items for the Summary Page, Form A, and/or Form B had no voluntary reduction(s) been taken in prior even numbered year(s). The information on this page should not be used in the current year unless the taxing authority wishes to reverse any voluntary reduction(s) taken in prior even numbered year(s) and follows the following steps in an even numbered year.</t>
  </si>
  <si>
    <t>Informational Summary Page</t>
  </si>
  <si>
    <t>Informational Form A</t>
  </si>
  <si>
    <t>Informational Form B</t>
  </si>
  <si>
    <r>
      <rPr>
        <b/>
        <sz val="10"/>
        <rFont val="Times New Roman"/>
        <family val="1"/>
      </rPr>
      <t>Prior year tax rate ceiling</t>
    </r>
    <r>
      <rPr>
        <sz val="10"/>
        <rFont val="Times New Roman"/>
        <family val="1"/>
      </rPr>
      <t xml:space="preserve"> (Prior year Informational Summary Page, Line F)</t>
    </r>
  </si>
  <si>
    <r>
      <rPr>
        <b/>
        <sz val="10"/>
        <rFont val="Times New Roman"/>
        <family val="1"/>
      </rPr>
      <t>Current year rate computed</t>
    </r>
    <r>
      <rPr>
        <sz val="10"/>
        <rFont val="Times New Roman"/>
        <family val="1"/>
      </rPr>
      <t xml:space="preserve"> (Informational Form A, Line 22 below)</t>
    </r>
  </si>
  <si>
    <r>
      <rPr>
        <b/>
        <sz val="10"/>
        <rFont val="Times New Roman"/>
        <family val="1"/>
      </rPr>
      <t>Rate to compare to maximum authorized levy</t>
    </r>
    <r>
      <rPr>
        <sz val="10"/>
        <rFont val="Times New Roman"/>
        <family val="1"/>
      </rPr>
      <t xml:space="preserve"> (Line B if no election, otherwise Line C)</t>
    </r>
  </si>
  <si>
    <t>Greater of the 1984 rate or most recent voter approved rate</t>
  </si>
  <si>
    <r>
      <rPr>
        <b/>
        <sz val="10"/>
        <rFont val="Times New Roman"/>
        <family val="1"/>
      </rPr>
      <t>Tax rate ceiling if no voluntary reductions were taken in a prior even numbered year</t>
    </r>
    <r>
      <rPr>
        <sz val="10"/>
        <rFont val="Times New Roman"/>
        <family val="1"/>
      </rPr>
      <t xml:space="preserve"> (Lower of Line D or E)</t>
    </r>
  </si>
  <si>
    <r>
      <t>Percentage increase in adjusted valuation</t>
    </r>
    <r>
      <rPr>
        <sz val="10"/>
        <rFont val="Times New Roman"/>
        <family val="1"/>
      </rPr>
      <t xml:space="preserve"> (Form A, Line 4 - Line 8 / Line 8 x 100)</t>
    </r>
  </si>
  <si>
    <r>
      <t>Increase in Consumer Price Index (CPI)</t>
    </r>
    <r>
      <rPr>
        <sz val="10"/>
        <rFont val="Times New Roman"/>
        <family val="1"/>
      </rPr>
      <t xml:space="preserve"> certified by the State Tax Commission</t>
    </r>
  </si>
  <si>
    <r>
      <t xml:space="preserve">Adjusted prior year assessed valuation </t>
    </r>
    <r>
      <rPr>
        <sz val="10"/>
        <rFont val="Times New Roman"/>
        <family val="1"/>
      </rPr>
      <t>(Form A, Line 8)</t>
    </r>
  </si>
  <si>
    <t>that existed in both years (Line 11 x Line 12 / 100)</t>
  </si>
  <si>
    <r>
      <rPr>
        <b/>
        <sz val="10"/>
        <rFont val="Times New Roman"/>
        <family val="1"/>
      </rPr>
      <t xml:space="preserve">Maximum prior year adjusted revenue </t>
    </r>
    <r>
      <rPr>
        <sz val="10"/>
        <rFont val="Times New Roman"/>
        <family val="1"/>
      </rPr>
      <t>from state assessed property before reductions, provided by DESE</t>
    </r>
  </si>
  <si>
    <r>
      <t xml:space="preserve">Maximum prior year adjusted revenue </t>
    </r>
    <r>
      <rPr>
        <sz val="10"/>
        <rFont val="Times New Roman"/>
        <family val="1"/>
      </rPr>
      <t xml:space="preserve">from locally assessed property </t>
    </r>
  </si>
  <si>
    <r>
      <t>Total adjusted prior year revenue</t>
    </r>
    <r>
      <rPr>
        <sz val="10"/>
        <rFont val="Times New Roman"/>
        <family val="1"/>
      </rPr>
      <t xml:space="preserve"> (Line 13 + Line 14)</t>
    </r>
  </si>
  <si>
    <t>Permitted reassessment revenue growth</t>
  </si>
  <si>
    <t>A negative figure on Line 9 is treated as a 0 for Line 16 purposes.  Do not enter less than 0, nor more than 5%.</t>
  </si>
  <si>
    <r>
      <t xml:space="preserve">Additional reassessment revenue permitted </t>
    </r>
    <r>
      <rPr>
        <sz val="10"/>
        <rFont val="Times New Roman"/>
        <family val="1"/>
      </rPr>
      <t>(Line 15 x Line 16)</t>
    </r>
  </si>
  <si>
    <r>
      <t>Total revenue permitted in current year</t>
    </r>
    <r>
      <rPr>
        <sz val="10"/>
        <rFont val="Times New Roman"/>
        <family val="1"/>
      </rPr>
      <t xml:space="preserve"> from property that existed in both years (Line 15 + Line 17)</t>
    </r>
  </si>
  <si>
    <r>
      <t xml:space="preserve">Estimated current year revenue from state assessed property </t>
    </r>
    <r>
      <rPr>
        <sz val="10"/>
        <rFont val="Times New Roman"/>
        <family val="1"/>
      </rPr>
      <t>before reductions, estimated by school district</t>
    </r>
  </si>
  <si>
    <r>
      <t>Maximum tax rate permitted by Article X, Section 22, and Section 137.073, RSMo,</t>
    </r>
    <r>
      <rPr>
        <sz val="10"/>
        <rFont val="Times New Roman"/>
        <family val="1"/>
      </rPr>
      <t xml:space="preserve"> if no voluntary reduction was taken (Line 20 / Line 21 x 100)</t>
    </r>
  </si>
  <si>
    <t>Prior year tax rate ceiling to apply voter approved increase to</t>
  </si>
  <si>
    <t>(Informational Summary Page, Line A if increase to an existing rate, otherwise 0)</t>
  </si>
  <si>
    <t>(If an "increase of/by" ballot, Form B, Line 6a + Line 7, if an "increase to" ballot, Form B, Line 6b)</t>
  </si>
  <si>
    <t>19b.</t>
  </si>
  <si>
    <t>19a.</t>
  </si>
  <si>
    <t>Estimated current year revenue from state assessed property before reductions</t>
  </si>
  <si>
    <r>
      <t xml:space="preserve">New construction and improvements </t>
    </r>
    <r>
      <rPr>
        <sz val="10"/>
        <rFont val="Times New Roman"/>
        <family val="1"/>
      </rPr>
      <t>(Line 19-Line 14, if negative enter 0)</t>
    </r>
  </si>
  <si>
    <r>
      <t xml:space="preserve">Total revenue permitted in current year </t>
    </r>
    <r>
      <rPr>
        <sz val="10"/>
        <rFont val="Times New Roman"/>
        <family val="1"/>
      </rPr>
      <t>from existing locally assessed property *</t>
    </r>
    <r>
      <rPr>
        <b/>
        <sz val="10"/>
        <rFont val="Times New Roman"/>
        <family val="1"/>
      </rPr>
      <t xml:space="preserve"> </t>
    </r>
    <r>
      <rPr>
        <sz val="10"/>
        <rFont val="Times New Roman"/>
        <family val="1"/>
      </rPr>
      <t>(Line 18 - Line 19b)</t>
    </r>
  </si>
  <si>
    <r>
      <t>Adjusted estimated current year revenue from state assessed property before reductions</t>
    </r>
    <r>
      <rPr>
        <sz val="10"/>
        <rFont val="Times New Roman"/>
        <family val="1"/>
      </rPr>
      <t xml:space="preserve"> (Line 19-Line 19a) </t>
    </r>
  </si>
  <si>
    <r>
      <t>Revenue permitted from existing locally assessed property</t>
    </r>
    <r>
      <rPr>
        <sz val="10"/>
        <rFont val="Times New Roman"/>
        <family val="1"/>
      </rPr>
      <t xml:space="preserve"> (Line 18 - Line 19b)</t>
    </r>
  </si>
  <si>
    <t>(Line 7 - Line 8)</t>
  </si>
  <si>
    <t xml:space="preserve">1a) </t>
  </si>
  <si>
    <t>Is this election increasing an existing rate?</t>
  </si>
  <si>
    <t xml:space="preserve">       </t>
  </si>
  <si>
    <t>Amount of increase (an "increase of/by")</t>
  </si>
  <si>
    <t>Stated rate approved (an "increase to")</t>
  </si>
  <si>
    <t>Date of election:</t>
  </si>
  <si>
    <t>WARNING: A voluntary reduction taken in an even number year will lower the tax rate ceiling</t>
  </si>
  <si>
    <t>ONLY THE PROFORMA PRINTED FROM THE STATE AUDITOR'S ONLINE TAX RATE SYSTEM SHOULD BE SUBMITTED TO THE COUNTY TO SET THE FINAL TAX RATE. CONTACT THE STATE AUDITOR'S OFFICE IF YOU HAVE MISPLACED YOUR USER ID AND/OR PASSWORD.</t>
  </si>
  <si>
    <r>
      <t xml:space="preserve">Assessed value of newly added territory </t>
    </r>
    <r>
      <rPr>
        <sz val="10"/>
        <rFont val="Times New Roman"/>
        <family val="1"/>
      </rPr>
      <t>obtained from the county clerk or county assessor</t>
    </r>
  </si>
  <si>
    <r>
      <rPr>
        <sz val="10"/>
        <rFont val="Times New Roman"/>
        <family val="1"/>
      </rPr>
      <t xml:space="preserve">(An "increase/Decrease of/by")     </t>
    </r>
    <r>
      <rPr>
        <b/>
        <sz val="10"/>
        <rFont val="Times New Roman"/>
        <family val="1"/>
      </rPr>
      <t>OR</t>
    </r>
  </si>
  <si>
    <t>INFORMAL PRIOR YEAR TAX RATE CALCULATOR FILE</t>
  </si>
  <si>
    <r>
      <t xml:space="preserve">Amount of rate increase authorized by voters </t>
    </r>
    <r>
      <rPr>
        <sz val="10"/>
        <rFont val="Times New Roman"/>
        <family val="1"/>
      </rPr>
      <t xml:space="preserve">if same purpose (Form B, Line 8)                                                                   
</t>
    </r>
    <r>
      <rPr>
        <b/>
        <sz val="10"/>
        <rFont val="Times New Roman"/>
        <family val="1"/>
      </rPr>
      <t>OR</t>
    </r>
  </si>
  <si>
    <r>
      <t>Additional special purpose rate authorized by voters</t>
    </r>
    <r>
      <rPr>
        <sz val="10"/>
        <rFont val="Times New Roman"/>
        <family val="1"/>
      </rPr>
      <t xml:space="preserve"> after the prior year tax rates were set</t>
    </r>
  </si>
  <si>
    <t>(Form B, Line 8 if a different purpose)</t>
  </si>
  <si>
    <r>
      <rPr>
        <b/>
        <sz val="10"/>
        <rFont val="Times New Roman"/>
        <family val="1"/>
      </rPr>
      <t>Amount of increase authorized by voters for current year</t>
    </r>
    <r>
      <rPr>
        <sz val="10"/>
        <rFont val="Times New Roman"/>
        <family val="1"/>
      </rPr>
      <t xml:space="preserve"> (Informational Form B, Line 8 below)</t>
    </r>
  </si>
  <si>
    <r>
      <t>Estimated costs of collection and anticipated delinquencies</t>
    </r>
    <r>
      <rPr>
        <sz val="10"/>
        <rFont val="Times New Roman"/>
        <family val="1"/>
      </rPr>
      <t xml:space="preserve"> (i.e. collector fees &amp; commissions &amp; assessment fund withholdings)</t>
    </r>
  </si>
  <si>
    <r>
      <t>Tax rate ceiling from prior year</t>
    </r>
    <r>
      <rPr>
        <sz val="10"/>
        <rFont val="Times New Roman"/>
        <family val="1"/>
      </rPr>
      <t xml:space="preserve"> (Informational Summary Page, Line A from above)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</si>
</sst>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0.0000%"/>
    <numFmt numFmtId="166" formatCode="#,##0.0000"/>
    <numFmt numFmtId="167" formatCode="0.0000"/>
    <numFmt numFmtId="168" formatCode="#,##0.0000_);[Red]\(#,##0.0000\)"/>
    <numFmt numFmtId="169" formatCode="#,##0.000000_);[Red]\(#,##0.000000\)"/>
    <numFmt numFmtId="170" formatCode="0.0000_);[Red]\(0.0000\)"/>
    <numFmt numFmtId="171" formatCode="mm/dd/yy"/>
    <numFmt numFmtId="172" formatCode="[&lt;=9999999]###\-####;\(###\)\ ###\-####"/>
    <numFmt numFmtId="173" formatCode="0_);\(0\)"/>
    <numFmt numFmtId="174" formatCode="mm/dd/yy;@"/>
  </numFmts>
  <fonts count="49">
    <font>
      <sz val="12"/>
      <name val="Times New Roman"/>
      <family val="0"/>
    </font>
    <font>
      <sz val="12"/>
      <color indexed="8"/>
      <name val="Times New Roman"/>
      <family val="2"/>
    </font>
    <font>
      <b/>
      <sz val="11"/>
      <name val="Times New Roman"/>
      <family val="1"/>
    </font>
    <font>
      <sz val="11"/>
      <name val="Times New Roman"/>
      <family val="1"/>
    </font>
    <font>
      <b/>
      <sz val="12"/>
      <name val="Times New Roman"/>
      <family val="1"/>
    </font>
    <font>
      <b/>
      <sz val="10"/>
      <name val="Times New Roman"/>
      <family val="1"/>
    </font>
    <font>
      <sz val="10"/>
      <name val="Times New Roman"/>
      <family val="1"/>
    </font>
    <font>
      <b/>
      <u val="single"/>
      <sz val="10"/>
      <name val="Times New Roman"/>
      <family val="1"/>
    </font>
    <font>
      <b/>
      <sz val="8"/>
      <name val="Times New Roman"/>
      <family val="1"/>
    </font>
    <font>
      <b/>
      <sz val="8"/>
      <name val="Tahoma"/>
      <family val="2"/>
    </font>
    <font>
      <sz val="8"/>
      <name val="Tahoma"/>
      <family val="2"/>
    </font>
    <font>
      <u val="single"/>
      <sz val="8"/>
      <name val="Tahoma"/>
      <family val="2"/>
    </font>
    <font>
      <sz val="8"/>
      <name val="Times New Roman"/>
      <family val="1"/>
    </font>
    <font>
      <u val="double"/>
      <sz val="10"/>
      <name val="Times New Roman"/>
      <family val="1"/>
    </font>
    <font>
      <sz val="9"/>
      <name val="Times New Roman"/>
      <family val="1"/>
    </font>
    <font>
      <b/>
      <sz val="9"/>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color indexed="63"/>
      </left>
      <right/>
      <top>
        <color indexed="63"/>
      </top>
      <bottom style="medium"/>
    </border>
    <border>
      <left>
        <color indexed="63"/>
      </left>
      <right>
        <color indexed="63"/>
      </right>
      <top style="medium"/>
      <bottom>
        <color indexed="63"/>
      </bottom>
    </border>
    <border>
      <left/>
      <right/>
      <top/>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1">
    <xf numFmtId="0" fontId="0" fillId="0" borderId="0" xfId="0" applyAlignment="1">
      <alignment/>
    </xf>
    <xf numFmtId="49" fontId="6" fillId="33" borderId="10" xfId="0" applyNumberFormat="1" applyFont="1" applyFill="1" applyBorder="1" applyAlignment="1" applyProtection="1">
      <alignment/>
      <protection locked="0"/>
    </xf>
    <xf numFmtId="49" fontId="6" fillId="33" borderId="10" xfId="0" applyNumberFormat="1" applyFont="1" applyFill="1" applyBorder="1" applyAlignment="1" applyProtection="1">
      <alignment/>
      <protection locked="0"/>
    </xf>
    <xf numFmtId="49" fontId="6" fillId="33" borderId="11" xfId="0" applyNumberFormat="1" applyFont="1" applyFill="1" applyBorder="1" applyAlignment="1" applyProtection="1">
      <alignment/>
      <protection locked="0"/>
    </xf>
    <xf numFmtId="168" fontId="6" fillId="33" borderId="10" xfId="0" applyNumberFormat="1" applyFont="1" applyFill="1" applyBorder="1" applyAlignment="1" applyProtection="1">
      <alignment/>
      <protection locked="0"/>
    </xf>
    <xf numFmtId="38" fontId="6" fillId="33" borderId="10" xfId="0" applyNumberFormat="1" applyFont="1" applyFill="1" applyBorder="1" applyAlignment="1" applyProtection="1">
      <alignment/>
      <protection locked="0"/>
    </xf>
    <xf numFmtId="14" fontId="6" fillId="33" borderId="10" xfId="0" applyNumberFormat="1" applyFont="1" applyFill="1" applyBorder="1" applyAlignment="1" applyProtection="1">
      <alignment/>
      <protection locked="0"/>
    </xf>
    <xf numFmtId="164" fontId="6" fillId="33" borderId="10" xfId="0" applyNumberFormat="1" applyFont="1" applyFill="1" applyBorder="1" applyAlignment="1" applyProtection="1">
      <alignment horizontal="center"/>
      <protection locked="0"/>
    </xf>
    <xf numFmtId="0" fontId="6" fillId="33" borderId="10" xfId="0" applyFont="1" applyFill="1" applyBorder="1" applyAlignment="1" applyProtection="1">
      <alignment/>
      <protection locked="0"/>
    </xf>
    <xf numFmtId="0" fontId="6" fillId="34" borderId="0" xfId="0" applyFont="1" applyFill="1" applyAlignment="1">
      <alignment horizontal="centerContinuous"/>
    </xf>
    <xf numFmtId="0" fontId="6" fillId="34" borderId="0" xfId="0" applyFont="1" applyFill="1" applyAlignment="1">
      <alignment/>
    </xf>
    <xf numFmtId="0" fontId="5" fillId="34" borderId="0" xfId="0" applyFont="1" applyFill="1" applyAlignment="1">
      <alignment horizontal="left"/>
    </xf>
    <xf numFmtId="0" fontId="5" fillId="34" borderId="0" xfId="0" applyFont="1" applyFill="1" applyAlignment="1">
      <alignment horizontal="left" indent="1"/>
    </xf>
    <xf numFmtId="0" fontId="6" fillId="34" borderId="0" xfId="0" applyFont="1" applyFill="1" applyBorder="1" applyAlignment="1">
      <alignment/>
    </xf>
    <xf numFmtId="0" fontId="5" fillId="34" borderId="0" xfId="0" applyFont="1" applyFill="1" applyAlignment="1">
      <alignment horizontal="right"/>
    </xf>
    <xf numFmtId="0" fontId="6" fillId="34" borderId="0" xfId="0" applyFont="1" applyFill="1" applyBorder="1" applyAlignment="1">
      <alignment horizontal="center"/>
    </xf>
    <xf numFmtId="0" fontId="5" fillId="34" borderId="0" xfId="0" applyFont="1" applyFill="1" applyBorder="1" applyAlignment="1">
      <alignment/>
    </xf>
    <xf numFmtId="0" fontId="6" fillId="34" borderId="0" xfId="0" applyFont="1" applyFill="1" applyBorder="1" applyAlignment="1">
      <alignment horizontal="left" vertical="top"/>
    </xf>
    <xf numFmtId="0" fontId="0" fillId="34" borderId="0" xfId="0" applyFill="1" applyAlignment="1">
      <alignment horizontal="centerContinuous" vertical="top"/>
    </xf>
    <xf numFmtId="0" fontId="5" fillId="34" borderId="0" xfId="0" applyFont="1" applyFill="1" applyBorder="1" applyAlignment="1">
      <alignment/>
    </xf>
    <xf numFmtId="0" fontId="5" fillId="34" borderId="0" xfId="0" applyFont="1" applyFill="1" applyBorder="1" applyAlignment="1">
      <alignment horizontal="left" indent="7"/>
    </xf>
    <xf numFmtId="0" fontId="5" fillId="34" borderId="0" xfId="0" applyFont="1" applyFill="1" applyAlignment="1">
      <alignment/>
    </xf>
    <xf numFmtId="3" fontId="6" fillId="34" borderId="0" xfId="0" applyNumberFormat="1" applyFont="1" applyFill="1" applyBorder="1" applyAlignment="1">
      <alignment/>
    </xf>
    <xf numFmtId="3" fontId="6" fillId="34" borderId="0" xfId="0" applyNumberFormat="1" applyFont="1" applyFill="1" applyAlignment="1">
      <alignment/>
    </xf>
    <xf numFmtId="0" fontId="6" fillId="34" borderId="0" xfId="0" applyFont="1" applyFill="1" applyAlignment="1">
      <alignment horizontal="left"/>
    </xf>
    <xf numFmtId="0" fontId="6" fillId="34" borderId="0" xfId="0" applyFont="1" applyFill="1" applyAlignment="1">
      <alignment/>
    </xf>
    <xf numFmtId="3" fontId="6" fillId="34" borderId="0" xfId="0" applyNumberFormat="1" applyFont="1" applyFill="1" applyBorder="1" applyAlignment="1">
      <alignment horizontal="center"/>
    </xf>
    <xf numFmtId="167" fontId="6" fillId="34" borderId="0" xfId="0" applyNumberFormat="1" applyFont="1" applyFill="1" applyBorder="1" applyAlignment="1">
      <alignment horizontal="center"/>
    </xf>
    <xf numFmtId="0" fontId="5" fillId="34" borderId="12" xfId="0" applyFont="1" applyFill="1" applyBorder="1" applyAlignment="1">
      <alignment/>
    </xf>
    <xf numFmtId="0" fontId="6" fillId="34" borderId="12" xfId="0" applyFont="1" applyFill="1" applyBorder="1" applyAlignment="1">
      <alignment/>
    </xf>
    <xf numFmtId="0" fontId="5" fillId="34" borderId="11" xfId="0" applyFont="1" applyFill="1" applyBorder="1" applyAlignment="1">
      <alignment horizontal="center"/>
    </xf>
    <xf numFmtId="0" fontId="5" fillId="34" borderId="12" xfId="0" applyFont="1" applyFill="1" applyBorder="1" applyAlignment="1">
      <alignment horizontal="center"/>
    </xf>
    <xf numFmtId="38" fontId="6" fillId="34" borderId="0" xfId="0" applyNumberFormat="1" applyFont="1" applyFill="1" applyBorder="1" applyAlignment="1">
      <alignment/>
    </xf>
    <xf numFmtId="38" fontId="6" fillId="34" borderId="10" xfId="0" applyNumberFormat="1" applyFont="1" applyFill="1" applyBorder="1" applyAlignment="1">
      <alignment horizontal="center"/>
    </xf>
    <xf numFmtId="38" fontId="6" fillId="34" borderId="0" xfId="0" applyNumberFormat="1" applyFont="1" applyFill="1" applyAlignment="1">
      <alignment/>
    </xf>
    <xf numFmtId="0" fontId="6" fillId="34" borderId="10" xfId="0" applyFont="1" applyFill="1" applyBorder="1" applyAlignment="1">
      <alignment horizontal="left" indent="2"/>
    </xf>
    <xf numFmtId="0" fontId="6" fillId="34" borderId="10" xfId="0" applyFont="1" applyFill="1" applyBorder="1" applyAlignment="1">
      <alignment/>
    </xf>
    <xf numFmtId="0" fontId="6" fillId="34" borderId="0" xfId="0" applyFont="1" applyFill="1" applyBorder="1" applyAlignment="1">
      <alignment horizontal="left"/>
    </xf>
    <xf numFmtId="0" fontId="6" fillId="34" borderId="0" xfId="0" applyFont="1" applyFill="1" applyAlignment="1">
      <alignment horizontal="center"/>
    </xf>
    <xf numFmtId="0" fontId="6" fillId="34" borderId="0" xfId="0" applyFont="1" applyFill="1" applyAlignment="1">
      <alignment horizontal="left" indent="3"/>
    </xf>
    <xf numFmtId="168" fontId="6" fillId="34" borderId="0" xfId="0" applyNumberFormat="1" applyFont="1" applyFill="1" applyAlignment="1">
      <alignment/>
    </xf>
    <xf numFmtId="38" fontId="6" fillId="34" borderId="0" xfId="0" applyNumberFormat="1" applyFont="1" applyFill="1" applyBorder="1" applyAlignment="1">
      <alignment horizontal="left"/>
    </xf>
    <xf numFmtId="38" fontId="6" fillId="34" borderId="10" xfId="0" applyNumberFormat="1" applyFont="1" applyFill="1" applyBorder="1" applyAlignment="1">
      <alignment/>
    </xf>
    <xf numFmtId="0" fontId="5" fillId="34" borderId="0" xfId="0" applyFont="1" applyFill="1" applyBorder="1" applyAlignment="1">
      <alignment horizontal="center"/>
    </xf>
    <xf numFmtId="14" fontId="6" fillId="34" borderId="0" xfId="0" applyNumberFormat="1" applyFont="1" applyFill="1" applyAlignment="1">
      <alignment/>
    </xf>
    <xf numFmtId="0" fontId="6" fillId="34" borderId="0" xfId="0" applyFont="1" applyFill="1" applyBorder="1" applyAlignment="1" applyProtection="1">
      <alignment/>
      <protection/>
    </xf>
    <xf numFmtId="3" fontId="6" fillId="34" borderId="0" xfId="0" applyNumberFormat="1" applyFont="1" applyFill="1" applyBorder="1" applyAlignment="1" applyProtection="1">
      <alignment/>
      <protection/>
    </xf>
    <xf numFmtId="3" fontId="6" fillId="34" borderId="0" xfId="0" applyNumberFormat="1" applyFont="1" applyFill="1" applyBorder="1" applyAlignment="1" applyProtection="1">
      <alignment horizontal="center"/>
      <protection/>
    </xf>
    <xf numFmtId="0" fontId="6" fillId="34" borderId="0" xfId="0" applyFont="1" applyFill="1" applyAlignment="1" applyProtection="1">
      <alignment/>
      <protection/>
    </xf>
    <xf numFmtId="1" fontId="6" fillId="33" borderId="10" xfId="0" applyNumberFormat="1" applyFont="1" applyFill="1" applyBorder="1" applyAlignment="1" applyProtection="1">
      <alignment/>
      <protection locked="0"/>
    </xf>
    <xf numFmtId="0" fontId="2" fillId="0" borderId="0" xfId="0" applyFont="1" applyAlignment="1" applyProtection="1">
      <alignment horizontal="centerContinuous"/>
      <protection/>
    </xf>
    <xf numFmtId="38" fontId="6" fillId="34" borderId="10" xfId="0" applyNumberFormat="1" applyFont="1" applyFill="1" applyBorder="1" applyAlignment="1" applyProtection="1">
      <alignment/>
      <protection hidden="1"/>
    </xf>
    <xf numFmtId="0" fontId="6" fillId="34" borderId="0" xfId="0" applyFont="1" applyFill="1" applyBorder="1" applyAlignment="1" applyProtection="1">
      <alignment/>
      <protection hidden="1"/>
    </xf>
    <xf numFmtId="166" fontId="6" fillId="34" borderId="10" xfId="0" applyNumberFormat="1" applyFont="1" applyFill="1" applyBorder="1" applyAlignment="1" applyProtection="1">
      <alignment/>
      <protection hidden="1"/>
    </xf>
    <xf numFmtId="0" fontId="8" fillId="34" borderId="0" xfId="0" applyFont="1" applyFill="1" applyAlignment="1">
      <alignment horizontal="center"/>
    </xf>
    <xf numFmtId="173" fontId="6" fillId="34" borderId="0" xfId="0" applyNumberFormat="1" applyFont="1" applyFill="1" applyAlignment="1">
      <alignment/>
    </xf>
    <xf numFmtId="173" fontId="6" fillId="34" borderId="0" xfId="0" applyNumberFormat="1" applyFont="1" applyFill="1" applyAlignment="1">
      <alignment/>
    </xf>
    <xf numFmtId="173" fontId="6" fillId="34" borderId="0" xfId="0" applyNumberFormat="1" applyFont="1" applyFill="1" applyAlignment="1">
      <alignment horizontal="centerContinuous"/>
    </xf>
    <xf numFmtId="173" fontId="5" fillId="34" borderId="0" xfId="0" applyNumberFormat="1" applyFont="1" applyFill="1" applyAlignment="1">
      <alignment horizontal="left"/>
    </xf>
    <xf numFmtId="173" fontId="5" fillId="34" borderId="0" xfId="0" applyNumberFormat="1" applyFont="1" applyFill="1" applyBorder="1" applyAlignment="1">
      <alignment/>
    </xf>
    <xf numFmtId="173" fontId="6" fillId="34" borderId="0" xfId="0" applyNumberFormat="1" applyFont="1" applyFill="1" applyBorder="1" applyAlignment="1">
      <alignment horizontal="left" vertical="top"/>
    </xf>
    <xf numFmtId="173" fontId="5" fillId="34" borderId="0" xfId="0" applyNumberFormat="1" applyFont="1" applyFill="1" applyBorder="1" applyAlignment="1">
      <alignment/>
    </xf>
    <xf numFmtId="173" fontId="6" fillId="34" borderId="0" xfId="0" applyNumberFormat="1" applyFont="1" applyFill="1" applyAlignment="1">
      <alignment horizontal="left"/>
    </xf>
    <xf numFmtId="173" fontId="6" fillId="34" borderId="0" xfId="0" applyNumberFormat="1" applyFont="1" applyFill="1" applyBorder="1" applyAlignment="1">
      <alignment/>
    </xf>
    <xf numFmtId="173" fontId="6" fillId="34" borderId="0" xfId="0" applyNumberFormat="1" applyFont="1" applyFill="1" applyBorder="1" applyAlignment="1" applyProtection="1">
      <alignment/>
      <protection/>
    </xf>
    <xf numFmtId="173" fontId="5" fillId="34" borderId="12" xfId="0" applyNumberFormat="1" applyFont="1" applyFill="1" applyBorder="1" applyAlignment="1">
      <alignment/>
    </xf>
    <xf numFmtId="173" fontId="6" fillId="34" borderId="10" xfId="0" applyNumberFormat="1" applyFont="1" applyFill="1" applyBorder="1" applyAlignment="1">
      <alignment horizontal="left" indent="2"/>
    </xf>
    <xf numFmtId="173" fontId="6" fillId="34" borderId="0" xfId="0" applyNumberFormat="1" applyFont="1" applyFill="1" applyBorder="1" applyAlignment="1">
      <alignment horizontal="left"/>
    </xf>
    <xf numFmtId="173" fontId="6" fillId="34" borderId="0" xfId="0" applyNumberFormat="1" applyFont="1" applyFill="1" applyAlignment="1">
      <alignment horizontal="left" indent="3"/>
    </xf>
    <xf numFmtId="173" fontId="6" fillId="34" borderId="10" xfId="0" applyNumberFormat="1" applyFont="1" applyFill="1" applyBorder="1" applyAlignment="1">
      <alignment/>
    </xf>
    <xf numFmtId="0" fontId="2" fillId="34" borderId="0" xfId="0" applyFont="1" applyFill="1" applyAlignment="1" applyProtection="1">
      <alignment horizontal="centerContinuous"/>
      <protection/>
    </xf>
    <xf numFmtId="173" fontId="2" fillId="34" borderId="0" xfId="0" applyNumberFormat="1" applyFont="1" applyFill="1" applyAlignment="1" applyProtection="1">
      <alignment horizontal="centerContinuous"/>
      <protection/>
    </xf>
    <xf numFmtId="0" fontId="6" fillId="34" borderId="0" xfId="0" applyFont="1" applyFill="1" applyAlignment="1">
      <alignment horizontal="right"/>
    </xf>
    <xf numFmtId="0" fontId="6" fillId="34" borderId="0" xfId="0" applyFont="1" applyFill="1" applyAlignment="1" applyProtection="1">
      <alignment/>
      <protection hidden="1"/>
    </xf>
    <xf numFmtId="0" fontId="6" fillId="0" borderId="0" xfId="0" applyFont="1" applyAlignment="1" applyProtection="1">
      <alignment/>
      <protection hidden="1"/>
    </xf>
    <xf numFmtId="38" fontId="6" fillId="34" borderId="0" xfId="0" applyNumberFormat="1" applyFont="1" applyFill="1" applyBorder="1" applyAlignment="1" applyProtection="1">
      <alignment/>
      <protection hidden="1"/>
    </xf>
    <xf numFmtId="0" fontId="5" fillId="35" borderId="0" xfId="0" applyFont="1" applyFill="1" applyAlignment="1">
      <alignment horizontal="right"/>
    </xf>
    <xf numFmtId="1" fontId="6" fillId="35" borderId="10" xfId="0" applyNumberFormat="1" applyFont="1" applyFill="1" applyBorder="1" applyAlignment="1" applyProtection="1">
      <alignment horizontal="center"/>
      <protection/>
    </xf>
    <xf numFmtId="168" fontId="6" fillId="34" borderId="10" xfId="0" applyNumberFormat="1" applyFont="1" applyFill="1" applyBorder="1" applyAlignment="1" applyProtection="1">
      <alignment/>
      <protection/>
    </xf>
    <xf numFmtId="0" fontId="8" fillId="34" borderId="10" xfId="0" applyFont="1" applyFill="1" applyBorder="1" applyAlignment="1">
      <alignment horizontal="center"/>
    </xf>
    <xf numFmtId="0" fontId="6" fillId="34" borderId="10" xfId="0" applyFont="1" applyFill="1" applyBorder="1" applyAlignment="1" applyProtection="1">
      <alignment/>
      <protection/>
    </xf>
    <xf numFmtId="0" fontId="0" fillId="0" borderId="0" xfId="0" applyBorder="1" applyAlignment="1">
      <alignment vertical="center" wrapText="1"/>
    </xf>
    <xf numFmtId="0" fontId="0" fillId="34" borderId="0" xfId="0" applyFill="1" applyBorder="1" applyAlignment="1">
      <alignment horizontal="centerContinuous" vertical="top"/>
    </xf>
    <xf numFmtId="0" fontId="12" fillId="34" borderId="0" xfId="0" applyFont="1" applyFill="1" applyAlignment="1">
      <alignment/>
    </xf>
    <xf numFmtId="0" fontId="4" fillId="34" borderId="0" xfId="0" applyFont="1" applyFill="1" applyBorder="1" applyAlignment="1">
      <alignment horizontal="center" vertical="top" wrapText="1"/>
    </xf>
    <xf numFmtId="0" fontId="6" fillId="35" borderId="0" xfId="0" applyFont="1" applyFill="1" applyBorder="1" applyAlignment="1" applyProtection="1">
      <alignment horizontal="center"/>
      <protection/>
    </xf>
    <xf numFmtId="0" fontId="5" fillId="34" borderId="0" xfId="0" applyFont="1" applyFill="1" applyAlignment="1">
      <alignment horizontal="centerContinuous"/>
    </xf>
    <xf numFmtId="173" fontId="5" fillId="34" borderId="0" xfId="0" applyNumberFormat="1" applyFont="1" applyFill="1" applyAlignment="1" applyProtection="1">
      <alignment horizontal="centerContinuous"/>
      <protection hidden="1"/>
    </xf>
    <xf numFmtId="0" fontId="5" fillId="34" borderId="0" xfId="0" applyFont="1" applyFill="1" applyAlignment="1" applyProtection="1">
      <alignment horizontal="centerContinuous"/>
      <protection hidden="1"/>
    </xf>
    <xf numFmtId="14" fontId="5" fillId="34" borderId="0" xfId="0" applyNumberFormat="1" applyFont="1" applyFill="1" applyAlignment="1">
      <alignment horizontal="centerContinuous"/>
    </xf>
    <xf numFmtId="0" fontId="6" fillId="35" borderId="0" xfId="0" applyFont="1" applyFill="1" applyAlignment="1" applyProtection="1">
      <alignment/>
      <protection/>
    </xf>
    <xf numFmtId="0" fontId="6" fillId="35" borderId="10" xfId="0" applyFont="1" applyFill="1" applyBorder="1" applyAlignment="1">
      <alignment horizontal="center"/>
    </xf>
    <xf numFmtId="0" fontId="6" fillId="35" borderId="0" xfId="0" applyFont="1" applyFill="1" applyAlignment="1">
      <alignment/>
    </xf>
    <xf numFmtId="0" fontId="6" fillId="0" borderId="0" xfId="0" applyFont="1" applyAlignment="1" applyProtection="1">
      <alignment/>
      <protection hidden="1"/>
    </xf>
    <xf numFmtId="0" fontId="6" fillId="34" borderId="0" xfId="0" applyFont="1" applyFill="1" applyAlignment="1" applyProtection="1">
      <alignment vertical="top"/>
      <protection hidden="1"/>
    </xf>
    <xf numFmtId="0" fontId="6" fillId="34" borderId="0" xfId="0" applyFont="1" applyFill="1" applyAlignment="1" applyProtection="1">
      <alignment/>
      <protection hidden="1"/>
    </xf>
    <xf numFmtId="0" fontId="5" fillId="0" borderId="0" xfId="0" applyFont="1" applyAlignment="1" applyProtection="1">
      <alignment/>
      <protection hidden="1"/>
    </xf>
    <xf numFmtId="49" fontId="5" fillId="34" borderId="0" xfId="0" applyNumberFormat="1" applyFont="1" applyFill="1" applyAlignment="1" applyProtection="1">
      <alignment/>
      <protection hidden="1"/>
    </xf>
    <xf numFmtId="0" fontId="5" fillId="34" borderId="0" xfId="0" applyFont="1" applyFill="1" applyAlignment="1" applyProtection="1">
      <alignment/>
      <protection hidden="1"/>
    </xf>
    <xf numFmtId="0" fontId="5" fillId="34" borderId="0" xfId="0" applyFont="1" applyFill="1" applyAlignment="1" applyProtection="1">
      <alignment horizontal="center"/>
      <protection hidden="1"/>
    </xf>
    <xf numFmtId="3" fontId="5" fillId="34" borderId="0" xfId="0" applyNumberFormat="1" applyFont="1" applyFill="1" applyAlignment="1" applyProtection="1">
      <alignment/>
      <protection hidden="1"/>
    </xf>
    <xf numFmtId="0" fontId="5" fillId="0" borderId="0" xfId="0" applyFont="1" applyFill="1" applyAlignment="1" applyProtection="1">
      <alignment horizontal="right"/>
      <protection hidden="1"/>
    </xf>
    <xf numFmtId="49" fontId="5" fillId="34" borderId="0" xfId="0" applyNumberFormat="1" applyFont="1" applyFill="1" applyBorder="1" applyAlignment="1" applyProtection="1">
      <alignment horizontal="left"/>
      <protection hidden="1"/>
    </xf>
    <xf numFmtId="49" fontId="5" fillId="34" borderId="0" xfId="0" applyNumberFormat="1" applyFont="1" applyFill="1" applyBorder="1" applyAlignment="1" applyProtection="1">
      <alignment horizontal="centerContinuous"/>
      <protection hidden="1"/>
    </xf>
    <xf numFmtId="0" fontId="6" fillId="34" borderId="0" xfId="0" applyFont="1" applyFill="1" applyAlignment="1" applyProtection="1">
      <alignment horizontal="centerContinuous"/>
      <protection hidden="1"/>
    </xf>
    <xf numFmtId="0" fontId="5" fillId="34" borderId="0" xfId="0" applyFont="1" applyFill="1" applyAlignment="1" applyProtection="1">
      <alignment horizontal="left"/>
      <protection hidden="1"/>
    </xf>
    <xf numFmtId="0" fontId="5" fillId="0" borderId="0" xfId="0" applyFont="1" applyAlignment="1" applyProtection="1">
      <alignment horizontal="right"/>
      <protection hidden="1"/>
    </xf>
    <xf numFmtId="0" fontId="6" fillId="0" borderId="0" xfId="0" applyFont="1" applyAlignment="1">
      <alignment/>
    </xf>
    <xf numFmtId="49" fontId="6" fillId="34" borderId="0" xfId="0" applyNumberFormat="1" applyFont="1" applyFill="1" applyAlignment="1" applyProtection="1">
      <alignment/>
      <protection hidden="1"/>
    </xf>
    <xf numFmtId="0" fontId="6" fillId="34" borderId="0" xfId="0" applyFont="1" applyFill="1" applyAlignment="1" applyProtection="1">
      <alignment horizontal="center"/>
      <protection hidden="1"/>
    </xf>
    <xf numFmtId="38" fontId="6" fillId="34" borderId="0" xfId="0" applyNumberFormat="1" applyFont="1" applyFill="1" applyAlignment="1" applyProtection="1">
      <alignment horizontal="center"/>
      <protection hidden="1"/>
    </xf>
    <xf numFmtId="38" fontId="6" fillId="34" borderId="0" xfId="0" applyNumberFormat="1" applyFont="1" applyFill="1" applyAlignment="1" applyProtection="1">
      <alignment/>
      <protection hidden="1"/>
    </xf>
    <xf numFmtId="38" fontId="6" fillId="34" borderId="0" xfId="0" applyNumberFormat="1" applyFont="1" applyFill="1" applyAlignment="1" applyProtection="1">
      <alignment horizontal="centerContinuous"/>
      <protection hidden="1"/>
    </xf>
    <xf numFmtId="49" fontId="6" fillId="34" borderId="0" xfId="0" applyNumberFormat="1" applyFont="1" applyFill="1" applyAlignment="1" applyProtection="1">
      <alignment horizontal="right"/>
      <protection hidden="1"/>
    </xf>
    <xf numFmtId="0" fontId="6" fillId="34" borderId="12" xfId="0" applyFont="1" applyFill="1" applyBorder="1" applyAlignment="1" applyProtection="1">
      <alignment horizontal="center"/>
      <protection hidden="1"/>
    </xf>
    <xf numFmtId="0" fontId="6" fillId="34" borderId="0" xfId="0" applyFont="1" applyFill="1" applyAlignment="1" applyProtection="1" quotePrefix="1">
      <alignment/>
      <protection hidden="1"/>
    </xf>
    <xf numFmtId="170" fontId="6" fillId="34" borderId="10" xfId="0" applyNumberFormat="1" applyFont="1" applyFill="1" applyBorder="1" applyAlignment="1" applyProtection="1">
      <alignment horizontal="center"/>
      <protection hidden="1"/>
    </xf>
    <xf numFmtId="0" fontId="6" fillId="34" borderId="0" xfId="0" applyFont="1" applyFill="1" applyAlignment="1" applyProtection="1">
      <alignment wrapText="1"/>
      <protection hidden="1"/>
    </xf>
    <xf numFmtId="0" fontId="6" fillId="34" borderId="13" xfId="0" applyFont="1" applyFill="1" applyBorder="1" applyAlignment="1">
      <alignment horizontal="left" vertical="top"/>
    </xf>
    <xf numFmtId="173" fontId="6" fillId="34" borderId="13" xfId="0" applyNumberFormat="1" applyFont="1" applyFill="1" applyBorder="1" applyAlignment="1">
      <alignment horizontal="left" vertical="top"/>
    </xf>
    <xf numFmtId="0" fontId="0" fillId="34" borderId="13" xfId="0" applyFill="1" applyBorder="1" applyAlignment="1">
      <alignment horizontal="centerContinuous" vertical="top"/>
    </xf>
    <xf numFmtId="0" fontId="6" fillId="34" borderId="13" xfId="0" applyFont="1" applyFill="1" applyBorder="1" applyAlignment="1">
      <alignment/>
    </xf>
    <xf numFmtId="0" fontId="6" fillId="34" borderId="14" xfId="0" applyFont="1" applyFill="1" applyBorder="1" applyAlignment="1">
      <alignment vertical="top" wrapText="1"/>
    </xf>
    <xf numFmtId="0" fontId="6" fillId="34" borderId="0" xfId="0" applyFont="1" applyFill="1" applyBorder="1" applyAlignment="1">
      <alignment vertical="top" wrapText="1"/>
    </xf>
    <xf numFmtId="3" fontId="6" fillId="34" borderId="10" xfId="0" applyNumberFormat="1" applyFont="1" applyFill="1" applyBorder="1" applyAlignment="1" applyProtection="1">
      <alignment horizontal="center"/>
      <protection/>
    </xf>
    <xf numFmtId="14" fontId="5" fillId="34" borderId="0" xfId="0" applyNumberFormat="1" applyFont="1" applyFill="1" applyAlignment="1">
      <alignment horizontal="right"/>
    </xf>
    <xf numFmtId="0" fontId="5" fillId="0" borderId="0" xfId="0" applyFont="1" applyBorder="1" applyAlignment="1" applyProtection="1">
      <alignment/>
      <protection hidden="1"/>
    </xf>
    <xf numFmtId="173" fontId="5" fillId="0" borderId="0" xfId="0" applyNumberFormat="1" applyFont="1" applyBorder="1" applyAlignment="1" applyProtection="1">
      <alignment horizontal="right"/>
      <protection hidden="1"/>
    </xf>
    <xf numFmtId="0" fontId="5" fillId="34" borderId="0" xfId="0" applyFont="1" applyFill="1" applyBorder="1" applyAlignment="1" applyProtection="1">
      <alignment/>
      <protection hidden="1"/>
    </xf>
    <xf numFmtId="0" fontId="5" fillId="0" borderId="0" xfId="0" applyFont="1" applyBorder="1" applyAlignment="1" applyProtection="1">
      <alignment horizontal="right"/>
      <protection hidden="1"/>
    </xf>
    <xf numFmtId="0" fontId="6" fillId="0" borderId="0" xfId="0" applyFont="1" applyBorder="1" applyAlignment="1" applyProtection="1">
      <alignment/>
      <protection hidden="1"/>
    </xf>
    <xf numFmtId="167" fontId="6" fillId="34" borderId="0" xfId="0" applyNumberFormat="1" applyFont="1" applyFill="1" applyAlignment="1" applyProtection="1">
      <alignment/>
      <protection/>
    </xf>
    <xf numFmtId="0" fontId="6" fillId="0" borderId="0" xfId="0" applyFont="1" applyBorder="1" applyAlignment="1" applyProtection="1">
      <alignment horizontal="center"/>
      <protection hidden="1"/>
    </xf>
    <xf numFmtId="0" fontId="6" fillId="34" borderId="10" xfId="0" applyFont="1" applyFill="1" applyBorder="1" applyAlignment="1" applyProtection="1">
      <alignment horizontal="center" wrapText="1"/>
      <protection hidden="1"/>
    </xf>
    <xf numFmtId="0" fontId="6" fillId="0" borderId="0" xfId="0" applyFont="1" applyBorder="1" applyAlignment="1">
      <alignment vertical="center" wrapText="1"/>
    </xf>
    <xf numFmtId="0" fontId="6" fillId="34" borderId="0" xfId="0" applyFont="1" applyFill="1" applyAlignment="1" applyProtection="1">
      <alignment horizontal="right"/>
      <protection hidden="1"/>
    </xf>
    <xf numFmtId="0" fontId="6" fillId="0" borderId="0" xfId="0" applyFont="1" applyAlignment="1">
      <alignment wrapText="1"/>
    </xf>
    <xf numFmtId="0" fontId="5" fillId="34" borderId="0" xfId="0" applyFont="1" applyFill="1" applyAlignment="1" applyProtection="1">
      <alignment horizontal="right"/>
      <protection hidden="1"/>
    </xf>
    <xf numFmtId="168" fontId="6" fillId="34" borderId="10" xfId="0" applyNumberFormat="1" applyFont="1" applyFill="1" applyBorder="1" applyAlignment="1" applyProtection="1">
      <alignment horizontal="center"/>
      <protection hidden="1"/>
    </xf>
    <xf numFmtId="168" fontId="6" fillId="0" borderId="10" xfId="0" applyNumberFormat="1" applyFont="1" applyFill="1" applyBorder="1" applyAlignment="1" applyProtection="1">
      <alignment horizontal="center"/>
      <protection hidden="1"/>
    </xf>
    <xf numFmtId="0" fontId="6" fillId="34" borderId="0" xfId="0" applyFont="1" applyFill="1" applyAlignment="1" applyProtection="1">
      <alignment horizontal="left" vertical="top"/>
      <protection hidden="1"/>
    </xf>
    <xf numFmtId="14" fontId="6" fillId="34" borderId="10" xfId="0" applyNumberFormat="1" applyFont="1" applyFill="1" applyBorder="1" applyAlignment="1" applyProtection="1">
      <alignment horizontal="center" vertical="top"/>
      <protection hidden="1"/>
    </xf>
    <xf numFmtId="166" fontId="6" fillId="0" borderId="10" xfId="0" applyNumberFormat="1" applyFont="1" applyFill="1" applyBorder="1" applyAlignment="1" applyProtection="1">
      <alignment horizontal="center"/>
      <protection hidden="1"/>
    </xf>
    <xf numFmtId="168" fontId="6" fillId="34" borderId="0" xfId="0" applyNumberFormat="1" applyFont="1" applyFill="1" applyAlignment="1" applyProtection="1">
      <alignment horizontal="center"/>
      <protection hidden="1"/>
    </xf>
    <xf numFmtId="166" fontId="6" fillId="33" borderId="10" xfId="0" applyNumberFormat="1" applyFont="1" applyFill="1" applyBorder="1" applyAlignment="1" applyProtection="1">
      <alignment horizontal="center"/>
      <protection locked="0"/>
    </xf>
    <xf numFmtId="168" fontId="6" fillId="34" borderId="15" xfId="0" applyNumberFormat="1" applyFont="1" applyFill="1" applyBorder="1" applyAlignment="1" applyProtection="1">
      <alignment horizontal="center"/>
      <protection hidden="1"/>
    </xf>
    <xf numFmtId="0" fontId="5" fillId="34" borderId="0" xfId="0" applyFont="1" applyFill="1" applyAlignment="1" applyProtection="1">
      <alignment/>
      <protection hidden="1"/>
    </xf>
    <xf numFmtId="0" fontId="6" fillId="34" borderId="0" xfId="0" applyFont="1" applyFill="1" applyAlignment="1" applyProtection="1">
      <alignment horizontal="left"/>
      <protection hidden="1"/>
    </xf>
    <xf numFmtId="0" fontId="6" fillId="34" borderId="0" xfId="0" applyFont="1" applyFill="1" applyBorder="1" applyAlignment="1" applyProtection="1">
      <alignment horizontal="center"/>
      <protection hidden="1"/>
    </xf>
    <xf numFmtId="0" fontId="6" fillId="34" borderId="0" xfId="0" applyFont="1" applyFill="1" applyBorder="1" applyAlignment="1" applyProtection="1">
      <alignment horizontal="centerContinuous"/>
      <protection hidden="1"/>
    </xf>
    <xf numFmtId="167" fontId="6" fillId="34" borderId="0" xfId="0" applyNumberFormat="1" applyFont="1" applyFill="1" applyBorder="1" applyAlignment="1" applyProtection="1">
      <alignment horizontal="centerContinuous"/>
      <protection hidden="1"/>
    </xf>
    <xf numFmtId="0" fontId="5" fillId="0" borderId="0" xfId="0" applyFont="1" applyAlignment="1">
      <alignment horizontal="justify" vertical="center"/>
    </xf>
    <xf numFmtId="0" fontId="6" fillId="34" borderId="13" xfId="0" applyFont="1" applyFill="1" applyBorder="1" applyAlignment="1" applyProtection="1">
      <alignment horizontal="centerContinuous"/>
      <protection hidden="1"/>
    </xf>
    <xf numFmtId="0" fontId="6" fillId="34" borderId="13" xfId="0" applyFont="1" applyFill="1" applyBorder="1" applyAlignment="1" applyProtection="1">
      <alignment/>
      <protection hidden="1"/>
    </xf>
    <xf numFmtId="167" fontId="6" fillId="34" borderId="13" xfId="0" applyNumberFormat="1" applyFont="1" applyFill="1" applyBorder="1" applyAlignment="1" applyProtection="1">
      <alignment horizontal="centerContinuous"/>
      <protection hidden="1"/>
    </xf>
    <xf numFmtId="0" fontId="6" fillId="34" borderId="13" xfId="0" applyFont="1" applyFill="1" applyBorder="1" applyAlignment="1" applyProtection="1">
      <alignment/>
      <protection/>
    </xf>
    <xf numFmtId="173" fontId="5" fillId="34" borderId="0" xfId="0" applyNumberFormat="1" applyFont="1" applyFill="1" applyBorder="1" applyAlignment="1" applyProtection="1" quotePrefix="1">
      <alignment horizontal="right" wrapText="1"/>
      <protection hidden="1"/>
    </xf>
    <xf numFmtId="14" fontId="6" fillId="0" borderId="0" xfId="0" applyNumberFormat="1" applyFont="1" applyFill="1" applyAlignment="1" applyProtection="1">
      <alignment horizontal="right"/>
      <protection/>
    </xf>
    <xf numFmtId="0" fontId="6" fillId="0" borderId="0" xfId="0" applyFont="1" applyFill="1" applyAlignment="1" applyProtection="1">
      <alignment/>
      <protection hidden="1"/>
    </xf>
    <xf numFmtId="49" fontId="5" fillId="34" borderId="0" xfId="0" applyNumberFormat="1" applyFont="1" applyFill="1" applyBorder="1" applyAlignment="1" applyProtection="1">
      <alignment/>
      <protection hidden="1"/>
    </xf>
    <xf numFmtId="3" fontId="6" fillId="34" borderId="0" xfId="0" applyNumberFormat="1" applyFont="1" applyFill="1" applyBorder="1" applyAlignment="1" applyProtection="1">
      <alignment/>
      <protection hidden="1"/>
    </xf>
    <xf numFmtId="49" fontId="6" fillId="34" borderId="0" xfId="0" applyNumberFormat="1" applyFont="1" applyFill="1" applyAlignment="1" applyProtection="1">
      <alignment horizontal="left"/>
      <protection hidden="1"/>
    </xf>
    <xf numFmtId="173" fontId="5" fillId="34" borderId="0" xfId="0" applyNumberFormat="1" applyFont="1" applyFill="1" applyAlignment="1" applyProtection="1">
      <alignment/>
      <protection hidden="1"/>
    </xf>
    <xf numFmtId="3" fontId="6" fillId="34" borderId="0" xfId="0" applyNumberFormat="1" applyFont="1" applyFill="1" applyAlignment="1" applyProtection="1">
      <alignment/>
      <protection hidden="1"/>
    </xf>
    <xf numFmtId="3" fontId="6" fillId="34" borderId="10" xfId="0" applyNumberFormat="1" applyFont="1" applyFill="1" applyBorder="1" applyAlignment="1" applyProtection="1">
      <alignment horizontal="right"/>
      <protection hidden="1"/>
    </xf>
    <xf numFmtId="38" fontId="6" fillId="34" borderId="0" xfId="0" applyNumberFormat="1" applyFont="1" applyFill="1" applyBorder="1" applyAlignment="1" applyProtection="1">
      <alignment horizontal="center"/>
      <protection hidden="1"/>
    </xf>
    <xf numFmtId="3" fontId="6" fillId="34" borderId="10" xfId="0" applyNumberFormat="1" applyFont="1" applyFill="1" applyBorder="1" applyAlignment="1" applyProtection="1">
      <alignment/>
      <protection hidden="1"/>
    </xf>
    <xf numFmtId="0" fontId="5" fillId="35" borderId="0" xfId="0" applyFont="1" applyFill="1" applyAlignment="1" applyProtection="1">
      <alignment/>
      <protection hidden="1"/>
    </xf>
    <xf numFmtId="0" fontId="5" fillId="34" borderId="0" xfId="0" applyFont="1" applyFill="1" applyBorder="1" applyAlignment="1" applyProtection="1">
      <alignment/>
      <protection hidden="1"/>
    </xf>
    <xf numFmtId="165" fontId="6" fillId="34" borderId="10" xfId="57" applyNumberFormat="1" applyFont="1" applyFill="1" applyBorder="1" applyAlignment="1" applyProtection="1">
      <alignment horizontal="right"/>
      <protection hidden="1"/>
    </xf>
    <xf numFmtId="3" fontId="6" fillId="34" borderId="0" xfId="0" applyNumberFormat="1" applyFont="1" applyFill="1" applyAlignment="1" applyProtection="1">
      <alignment/>
      <protection hidden="1"/>
    </xf>
    <xf numFmtId="165" fontId="5" fillId="34" borderId="10" xfId="57" applyNumberFormat="1" applyFont="1" applyFill="1" applyBorder="1" applyAlignment="1" applyProtection="1">
      <alignment horizontal="right"/>
      <protection hidden="1"/>
    </xf>
    <xf numFmtId="168" fontId="6" fillId="34" borderId="10" xfId="0" applyNumberFormat="1" applyFont="1" applyFill="1" applyBorder="1" applyAlignment="1" applyProtection="1">
      <alignment/>
      <protection hidden="1"/>
    </xf>
    <xf numFmtId="165" fontId="6" fillId="34" borderId="10" xfId="57" applyNumberFormat="1" applyFont="1" applyFill="1" applyBorder="1" applyAlignment="1" applyProtection="1">
      <alignment/>
      <protection hidden="1"/>
    </xf>
    <xf numFmtId="3" fontId="6" fillId="34" borderId="10" xfId="0" applyNumberFormat="1" applyFont="1" applyFill="1" applyBorder="1" applyAlignment="1" applyProtection="1">
      <alignment/>
      <protection hidden="1"/>
    </xf>
    <xf numFmtId="0" fontId="5" fillId="34" borderId="0" xfId="0" applyFont="1" applyFill="1" applyAlignment="1" applyProtection="1">
      <alignment horizontal="left" vertical="top"/>
      <protection hidden="1"/>
    </xf>
    <xf numFmtId="0" fontId="6" fillId="34" borderId="0" xfId="0" applyFont="1" applyFill="1" applyAlignment="1" applyProtection="1">
      <alignment horizontal="left" vertical="center"/>
      <protection hidden="1"/>
    </xf>
    <xf numFmtId="0" fontId="5" fillId="34" borderId="0" xfId="0" applyFont="1" applyFill="1" applyAlignment="1" applyProtection="1">
      <alignment vertical="top"/>
      <protection hidden="1"/>
    </xf>
    <xf numFmtId="0" fontId="6" fillId="34" borderId="12" xfId="0" applyFont="1" applyFill="1" applyBorder="1" applyAlignment="1" applyProtection="1">
      <alignment/>
      <protection hidden="1"/>
    </xf>
    <xf numFmtId="0" fontId="5" fillId="34" borderId="12" xfId="0" applyFont="1" applyFill="1" applyBorder="1" applyAlignment="1" applyProtection="1">
      <alignment horizontal="center"/>
      <protection hidden="1"/>
    </xf>
    <xf numFmtId="49" fontId="5" fillId="34" borderId="0" xfId="0" applyNumberFormat="1" applyFont="1" applyFill="1" applyAlignment="1" applyProtection="1">
      <alignment horizontal="left"/>
      <protection hidden="1"/>
    </xf>
    <xf numFmtId="14" fontId="6" fillId="34" borderId="10" xfId="0" applyNumberFormat="1" applyFont="1" applyFill="1" applyBorder="1" applyAlignment="1" applyProtection="1">
      <alignment horizontal="center"/>
      <protection hidden="1"/>
    </xf>
    <xf numFmtId="38" fontId="6" fillId="34" borderId="10" xfId="0" applyNumberFormat="1" applyFont="1" applyFill="1" applyBorder="1" applyAlignment="1" applyProtection="1">
      <alignment horizontal="center"/>
      <protection hidden="1"/>
    </xf>
    <xf numFmtId="1" fontId="6" fillId="34" borderId="10" xfId="0" applyNumberFormat="1" applyFont="1" applyFill="1" applyBorder="1" applyAlignment="1" applyProtection="1">
      <alignment horizontal="center"/>
      <protection hidden="1"/>
    </xf>
    <xf numFmtId="0" fontId="6" fillId="34" borderId="0" xfId="0" applyFont="1" applyFill="1" applyAlignment="1" applyProtection="1" quotePrefix="1">
      <alignment vertical="top"/>
      <protection hidden="1"/>
    </xf>
    <xf numFmtId="0" fontId="6" fillId="34" borderId="10" xfId="0" applyNumberFormat="1" applyFont="1" applyFill="1" applyBorder="1" applyAlignment="1" applyProtection="1">
      <alignment horizontal="center"/>
      <protection hidden="1"/>
    </xf>
    <xf numFmtId="49" fontId="6" fillId="34" borderId="0" xfId="0" applyNumberFormat="1" applyFont="1" applyFill="1" applyAlignment="1" applyProtection="1" quotePrefix="1">
      <alignment horizontal="right"/>
      <protection hidden="1"/>
    </xf>
    <xf numFmtId="49" fontId="6" fillId="0" borderId="0" xfId="0" applyNumberFormat="1" applyFont="1" applyAlignment="1" applyProtection="1">
      <alignment horizontal="right"/>
      <protection hidden="1"/>
    </xf>
    <xf numFmtId="167" fontId="6" fillId="0" borderId="10" xfId="0" applyNumberFormat="1" applyFont="1" applyBorder="1" applyAlignment="1" applyProtection="1">
      <alignment/>
      <protection hidden="1"/>
    </xf>
    <xf numFmtId="0" fontId="6" fillId="0" borderId="0" xfId="0" applyFont="1" applyAlignment="1" applyProtection="1">
      <alignment horizontal="right"/>
      <protection hidden="1"/>
    </xf>
    <xf numFmtId="49" fontId="6" fillId="0" borderId="0" xfId="0" applyNumberFormat="1" applyFont="1" applyAlignment="1" applyProtection="1" quotePrefix="1">
      <alignment horizontal="right"/>
      <protection hidden="1"/>
    </xf>
    <xf numFmtId="0" fontId="5" fillId="34" borderId="0" xfId="0" applyFont="1" applyFill="1" applyBorder="1" applyAlignment="1" applyProtection="1">
      <alignment horizontal="centerContinuous"/>
      <protection hidden="1"/>
    </xf>
    <xf numFmtId="173" fontId="5" fillId="34" borderId="0" xfId="0" applyNumberFormat="1" applyFont="1" applyFill="1" applyBorder="1" applyAlignment="1" applyProtection="1" quotePrefix="1">
      <alignment/>
      <protection hidden="1"/>
    </xf>
    <xf numFmtId="173" fontId="6" fillId="0" borderId="0" xfId="0" applyNumberFormat="1" applyFont="1" applyBorder="1" applyAlignment="1">
      <alignment/>
    </xf>
    <xf numFmtId="49" fontId="6" fillId="34" borderId="13" xfId="0" applyNumberFormat="1" applyFont="1" applyFill="1" applyBorder="1" applyAlignment="1" applyProtection="1">
      <alignment/>
      <protection hidden="1"/>
    </xf>
    <xf numFmtId="0" fontId="5" fillId="34" borderId="0" xfId="0" applyFont="1" applyFill="1" applyAlignment="1" applyProtection="1" quotePrefix="1">
      <alignment/>
      <protection hidden="1"/>
    </xf>
    <xf numFmtId="49" fontId="6" fillId="34" borderId="12" xfId="0" applyNumberFormat="1" applyFont="1" applyFill="1" applyBorder="1" applyAlignment="1" applyProtection="1">
      <alignment horizontal="right"/>
      <protection hidden="1"/>
    </xf>
    <xf numFmtId="0" fontId="6" fillId="34" borderId="0" xfId="0" applyFont="1" applyFill="1" applyAlignment="1" applyProtection="1" quotePrefix="1">
      <alignment horizontal="right"/>
      <protection hidden="1"/>
    </xf>
    <xf numFmtId="0" fontId="13" fillId="34" borderId="0" xfId="0" applyFont="1" applyFill="1" applyAlignment="1" applyProtection="1">
      <alignment horizontal="left" indent="3"/>
      <protection hidden="1"/>
    </xf>
    <xf numFmtId="168" fontId="6" fillId="34" borderId="0" xfId="0" applyNumberFormat="1" applyFont="1" applyFill="1" applyAlignment="1" applyProtection="1">
      <alignment/>
      <protection hidden="1"/>
    </xf>
    <xf numFmtId="0" fontId="13" fillId="34" borderId="0" xfId="0" applyFont="1" applyFill="1" applyAlignment="1" applyProtection="1">
      <alignment/>
      <protection hidden="1"/>
    </xf>
    <xf numFmtId="0" fontId="6" fillId="34" borderId="0" xfId="0" applyFont="1" applyFill="1" applyAlignment="1" applyProtection="1">
      <alignment horizontal="justify"/>
      <protection hidden="1"/>
    </xf>
    <xf numFmtId="0" fontId="5" fillId="0" borderId="0" xfId="0" applyFont="1" applyAlignment="1" applyProtection="1">
      <alignment horizontal="centerContinuous"/>
      <protection hidden="1"/>
    </xf>
    <xf numFmtId="173" fontId="5" fillId="34" borderId="0" xfId="0" applyNumberFormat="1" applyFont="1" applyFill="1" applyBorder="1" applyAlignment="1" applyProtection="1" quotePrefix="1">
      <alignment horizontal="right"/>
      <protection hidden="1"/>
    </xf>
    <xf numFmtId="0" fontId="5" fillId="34" borderId="0" xfId="0" applyFont="1" applyFill="1" applyBorder="1" applyAlignment="1" applyProtection="1">
      <alignment horizontal="left"/>
      <protection hidden="1"/>
    </xf>
    <xf numFmtId="0" fontId="5" fillId="34" borderId="13" xfId="0" applyFont="1" applyFill="1" applyBorder="1" applyAlignment="1" applyProtection="1">
      <alignment horizontal="right"/>
      <protection hidden="1"/>
    </xf>
    <xf numFmtId="168" fontId="6" fillId="34" borderId="0" xfId="0" applyNumberFormat="1" applyFont="1" applyFill="1" applyBorder="1" applyAlignment="1" applyProtection="1">
      <alignment/>
      <protection hidden="1"/>
    </xf>
    <xf numFmtId="0" fontId="6" fillId="35" borderId="0" xfId="0" applyFont="1" applyFill="1" applyAlignment="1" applyProtection="1">
      <alignment/>
      <protection/>
    </xf>
    <xf numFmtId="167" fontId="6" fillId="35" borderId="0" xfId="0" applyNumberFormat="1" applyFont="1" applyFill="1" applyAlignment="1" applyProtection="1">
      <alignment/>
      <protection/>
    </xf>
    <xf numFmtId="0" fontId="6" fillId="0" borderId="0" xfId="0" applyFont="1" applyAlignment="1">
      <alignment/>
    </xf>
    <xf numFmtId="0" fontId="6" fillId="35" borderId="0" xfId="0" applyFont="1" applyFill="1" applyAlignment="1">
      <alignment horizontal="center"/>
    </xf>
    <xf numFmtId="0" fontId="6" fillId="35" borderId="0" xfId="0" applyFont="1" applyFill="1" applyBorder="1" applyAlignment="1">
      <alignment horizontal="center"/>
    </xf>
    <xf numFmtId="0" fontId="6" fillId="35" borderId="0" xfId="0" applyFont="1" applyFill="1" applyAlignment="1">
      <alignment/>
    </xf>
    <xf numFmtId="0" fontId="6" fillId="35" borderId="10" xfId="0" applyFont="1" applyFill="1" applyBorder="1" applyAlignment="1" applyProtection="1">
      <alignment horizontal="center"/>
      <protection/>
    </xf>
    <xf numFmtId="0" fontId="7" fillId="35" borderId="0" xfId="0" applyFont="1" applyFill="1" applyAlignment="1" applyProtection="1">
      <alignment/>
      <protection/>
    </xf>
    <xf numFmtId="173" fontId="6" fillId="35" borderId="0" xfId="0" applyNumberFormat="1" applyFont="1" applyFill="1" applyAlignment="1" applyProtection="1">
      <alignment horizontal="right"/>
      <protection/>
    </xf>
    <xf numFmtId="0" fontId="6" fillId="35" borderId="0" xfId="0" applyFont="1" applyFill="1" applyAlignment="1">
      <alignment horizontal="left"/>
    </xf>
    <xf numFmtId="0" fontId="6" fillId="35" borderId="0" xfId="0" applyFont="1" applyFill="1" applyAlignment="1">
      <alignment horizontal="left" vertical="top" wrapText="1"/>
    </xf>
    <xf numFmtId="0" fontId="6" fillId="35" borderId="0" xfId="0" applyFont="1" applyFill="1" applyAlignment="1" applyProtection="1">
      <alignment horizontal="right"/>
      <protection/>
    </xf>
    <xf numFmtId="0" fontId="5" fillId="35" borderId="0" xfId="0" applyFont="1" applyFill="1" applyAlignment="1" applyProtection="1">
      <alignment horizontal="left"/>
      <protection/>
    </xf>
    <xf numFmtId="0" fontId="5" fillId="35" borderId="0" xfId="0" applyFont="1" applyFill="1" applyAlignment="1" applyProtection="1">
      <alignment horizontal="left" vertical="top"/>
      <protection/>
    </xf>
    <xf numFmtId="0" fontId="6" fillId="35" borderId="0" xfId="0" applyFont="1" applyFill="1" applyAlignment="1" applyProtection="1">
      <alignment horizontal="center"/>
      <protection/>
    </xf>
    <xf numFmtId="0" fontId="6" fillId="35" borderId="0" xfId="0" applyFont="1" applyFill="1" applyAlignment="1" applyProtection="1">
      <alignment horizontal="left"/>
      <protection/>
    </xf>
    <xf numFmtId="174" fontId="5" fillId="35" borderId="0" xfId="0" applyNumberFormat="1" applyFont="1" applyFill="1" applyBorder="1" applyAlignment="1" applyProtection="1">
      <alignment horizontal="center"/>
      <protection/>
    </xf>
    <xf numFmtId="0" fontId="6" fillId="35" borderId="0" xfId="0" applyFont="1" applyFill="1" applyAlignment="1" applyProtection="1">
      <alignment/>
      <protection hidden="1"/>
    </xf>
    <xf numFmtId="49" fontId="6" fillId="35" borderId="0" xfId="0" applyNumberFormat="1" applyFont="1" applyFill="1" applyAlignment="1" applyProtection="1">
      <alignment horizontal="right"/>
      <protection hidden="1"/>
    </xf>
    <xf numFmtId="0" fontId="5" fillId="35" borderId="0" xfId="0" applyFont="1" applyFill="1" applyBorder="1" applyAlignment="1" applyProtection="1">
      <alignment horizontal="left"/>
      <protection hidden="1"/>
    </xf>
    <xf numFmtId="0" fontId="6" fillId="35" borderId="0" xfId="0" applyFont="1" applyFill="1" applyAlignment="1" applyProtection="1">
      <alignment/>
      <protection hidden="1"/>
    </xf>
    <xf numFmtId="0" fontId="5" fillId="35" borderId="0" xfId="0" applyFont="1" applyFill="1" applyAlignment="1" applyProtection="1">
      <alignment/>
      <protection hidden="1"/>
    </xf>
    <xf numFmtId="0" fontId="6" fillId="35" borderId="0" xfId="0" applyFont="1" applyFill="1" applyAlignment="1" applyProtection="1">
      <alignment horizontal="center"/>
      <protection hidden="1"/>
    </xf>
    <xf numFmtId="3" fontId="6" fillId="35" borderId="0" xfId="0" applyNumberFormat="1" applyFont="1" applyFill="1" applyBorder="1" applyAlignment="1" applyProtection="1">
      <alignment/>
      <protection hidden="1"/>
    </xf>
    <xf numFmtId="0" fontId="6" fillId="35" borderId="0" xfId="0" applyFont="1" applyFill="1" applyBorder="1" applyAlignment="1" applyProtection="1">
      <alignment/>
      <protection hidden="1"/>
    </xf>
    <xf numFmtId="173" fontId="5" fillId="35" borderId="0" xfId="0" applyNumberFormat="1" applyFont="1" applyFill="1" applyAlignment="1" applyProtection="1" quotePrefix="1">
      <alignment horizontal="left"/>
      <protection hidden="1"/>
    </xf>
    <xf numFmtId="3" fontId="6" fillId="35" borderId="0" xfId="0" applyNumberFormat="1" applyFont="1" applyFill="1" applyAlignment="1" applyProtection="1">
      <alignment/>
      <protection hidden="1"/>
    </xf>
    <xf numFmtId="49" fontId="6" fillId="35" borderId="0" xfId="0" applyNumberFormat="1" applyFont="1" applyFill="1" applyAlignment="1" applyProtection="1">
      <alignment/>
      <protection hidden="1"/>
    </xf>
    <xf numFmtId="0" fontId="6" fillId="35" borderId="0" xfId="0" applyFont="1" applyFill="1" applyAlignment="1" applyProtection="1" quotePrefix="1">
      <alignment horizontal="right"/>
      <protection/>
    </xf>
    <xf numFmtId="0" fontId="6" fillId="0" borderId="0" xfId="0" applyFont="1" applyAlignment="1" quotePrefix="1">
      <alignment horizontal="right"/>
    </xf>
    <xf numFmtId="0" fontId="5" fillId="35" borderId="0" xfId="0" applyFont="1" applyFill="1" applyAlignment="1" applyProtection="1">
      <alignment vertical="top"/>
      <protection hidden="1"/>
    </xf>
    <xf numFmtId="49" fontId="6" fillId="35" borderId="0" xfId="0" applyNumberFormat="1" applyFont="1" applyFill="1" applyAlignment="1" applyProtection="1" quotePrefix="1">
      <alignment horizontal="right"/>
      <protection hidden="1"/>
    </xf>
    <xf numFmtId="0" fontId="5" fillId="35" borderId="13" xfId="0" applyFont="1" applyFill="1" applyBorder="1" applyAlignment="1" applyProtection="1">
      <alignment/>
      <protection/>
    </xf>
    <xf numFmtId="0" fontId="6" fillId="35" borderId="13" xfId="0" applyFont="1" applyFill="1" applyBorder="1" applyAlignment="1" applyProtection="1">
      <alignment/>
      <protection/>
    </xf>
    <xf numFmtId="167" fontId="6" fillId="35" borderId="13" xfId="0" applyNumberFormat="1" applyFont="1" applyFill="1" applyBorder="1" applyAlignment="1" applyProtection="1">
      <alignment/>
      <protection/>
    </xf>
    <xf numFmtId="0" fontId="5" fillId="0" borderId="13" xfId="0" applyFont="1" applyFill="1" applyBorder="1" applyAlignment="1" applyProtection="1">
      <alignment horizontal="right"/>
      <protection hidden="1"/>
    </xf>
    <xf numFmtId="14" fontId="5" fillId="34" borderId="13" xfId="0" applyNumberFormat="1" applyFont="1" applyFill="1" applyBorder="1" applyAlignment="1">
      <alignment horizontal="centerContinuous"/>
    </xf>
    <xf numFmtId="0" fontId="6" fillId="35" borderId="0" xfId="0" applyFont="1" applyFill="1" applyBorder="1" applyAlignment="1">
      <alignment horizontal="left"/>
    </xf>
    <xf numFmtId="0" fontId="6" fillId="35" borderId="0" xfId="0" applyFont="1" applyFill="1" applyBorder="1" applyAlignment="1">
      <alignment horizontal="left" vertical="center"/>
    </xf>
    <xf numFmtId="0" fontId="6" fillId="0" borderId="0" xfId="0" applyFont="1" applyBorder="1" applyAlignment="1">
      <alignment horizontal="left" vertical="center"/>
    </xf>
    <xf numFmtId="0" fontId="6" fillId="35" borderId="10" xfId="0" applyFont="1" applyFill="1" applyBorder="1" applyAlignment="1" applyProtection="1">
      <alignment/>
      <protection/>
    </xf>
    <xf numFmtId="49" fontId="6" fillId="35" borderId="10" xfId="0" applyNumberFormat="1" applyFont="1" applyFill="1" applyBorder="1" applyAlignment="1" applyProtection="1">
      <alignment/>
      <protection hidden="1"/>
    </xf>
    <xf numFmtId="0" fontId="6" fillId="35" borderId="10" xfId="0" applyFont="1" applyFill="1" applyBorder="1" applyAlignment="1" applyProtection="1">
      <alignment vertical="top"/>
      <protection hidden="1"/>
    </xf>
    <xf numFmtId="0" fontId="5" fillId="35" borderId="10" xfId="0" applyFont="1" applyFill="1" applyBorder="1" applyAlignment="1" applyProtection="1">
      <alignment vertical="top"/>
      <protection hidden="1"/>
    </xf>
    <xf numFmtId="0" fontId="6" fillId="35" borderId="10" xfId="0" applyFont="1" applyFill="1" applyBorder="1" applyAlignment="1" applyProtection="1">
      <alignment horizontal="center"/>
      <protection hidden="1"/>
    </xf>
    <xf numFmtId="3" fontId="6" fillId="35" borderId="10" xfId="0" applyNumberFormat="1" applyFont="1" applyFill="1" applyBorder="1" applyAlignment="1" applyProtection="1">
      <alignment/>
      <protection hidden="1"/>
    </xf>
    <xf numFmtId="0" fontId="6" fillId="35" borderId="10" xfId="0" applyFont="1" applyFill="1" applyBorder="1" applyAlignment="1" applyProtection="1">
      <alignment/>
      <protection hidden="1"/>
    </xf>
    <xf numFmtId="0" fontId="7"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167" fontId="6" fillId="0" borderId="0" xfId="0" applyNumberFormat="1" applyFont="1" applyBorder="1" applyAlignment="1" applyProtection="1">
      <alignment/>
      <protection/>
    </xf>
    <xf numFmtId="0" fontId="3"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Border="1" applyAlignment="1" applyProtection="1">
      <alignment/>
      <protection/>
    </xf>
    <xf numFmtId="0" fontId="14" fillId="0" borderId="0" xfId="0" applyFont="1" applyAlignment="1" applyProtection="1">
      <alignment/>
      <protection/>
    </xf>
    <xf numFmtId="167" fontId="14" fillId="0" borderId="0" xfId="0" applyNumberFormat="1" applyFont="1" applyAlignment="1" applyProtection="1">
      <alignment/>
      <protection/>
    </xf>
    <xf numFmtId="0" fontId="14" fillId="0" borderId="0" xfId="0" applyFont="1" applyBorder="1" applyAlignment="1" applyProtection="1">
      <alignment/>
      <protection/>
    </xf>
    <xf numFmtId="0" fontId="15" fillId="0" borderId="0" xfId="0" applyFont="1" applyAlignment="1" applyProtection="1">
      <alignment/>
      <protection/>
    </xf>
    <xf numFmtId="0" fontId="14" fillId="0" borderId="0" xfId="0" applyFont="1" applyFill="1" applyBorder="1" applyAlignment="1" applyProtection="1">
      <alignment/>
      <protection/>
    </xf>
    <xf numFmtId="167" fontId="14" fillId="0" borderId="0" xfId="0" applyNumberFormat="1" applyFont="1" applyFill="1" applyBorder="1" applyAlignment="1" applyProtection="1">
      <alignment/>
      <protection/>
    </xf>
    <xf numFmtId="0" fontId="14" fillId="0" borderId="0" xfId="0" applyFont="1" applyFill="1" applyAlignment="1" applyProtection="1">
      <alignment/>
      <protection/>
    </xf>
    <xf numFmtId="167" fontId="14" fillId="0" borderId="0" xfId="0" applyNumberFormat="1" applyFont="1" applyFill="1" applyAlignment="1" applyProtection="1">
      <alignment horizontal="centerContinuous"/>
      <protection/>
    </xf>
    <xf numFmtId="0" fontId="14" fillId="0" borderId="0" xfId="0" applyFont="1" applyBorder="1" applyAlignment="1" applyProtection="1">
      <alignment horizontal="center"/>
      <protection/>
    </xf>
    <xf numFmtId="167" fontId="14" fillId="0" borderId="0" xfId="0" applyNumberFormat="1" applyFont="1" applyAlignment="1" applyProtection="1">
      <alignment/>
      <protection/>
    </xf>
    <xf numFmtId="0" fontId="14" fillId="0" borderId="0" xfId="0" applyFont="1" applyBorder="1" applyAlignment="1" applyProtection="1">
      <alignment horizontal="centerContinuous"/>
      <protection/>
    </xf>
    <xf numFmtId="0" fontId="5" fillId="35" borderId="0" xfId="0" applyFont="1" applyFill="1" applyAlignment="1" applyProtection="1">
      <alignment/>
      <protection/>
    </xf>
    <xf numFmtId="166" fontId="6" fillId="0" borderId="0" xfId="0" applyNumberFormat="1" applyFont="1" applyFill="1" applyBorder="1" applyAlignment="1" applyProtection="1">
      <alignment horizontal="center"/>
      <protection locked="0"/>
    </xf>
    <xf numFmtId="3" fontId="6" fillId="34" borderId="11" xfId="0" applyNumberFormat="1" applyFont="1" applyFill="1" applyBorder="1" applyAlignment="1" applyProtection="1">
      <alignment/>
      <protection hidden="1"/>
    </xf>
    <xf numFmtId="173" fontId="5" fillId="34" borderId="0" xfId="0" applyNumberFormat="1" applyFont="1" applyFill="1" applyAlignment="1" applyProtection="1">
      <alignment horizontal="left"/>
      <protection hidden="1"/>
    </xf>
    <xf numFmtId="0" fontId="6" fillId="34" borderId="14"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5" borderId="10" xfId="0" applyFont="1" applyFill="1" applyBorder="1" applyAlignment="1" applyProtection="1">
      <alignment horizontal="center" wrapText="1"/>
      <protection/>
    </xf>
    <xf numFmtId="0" fontId="6" fillId="35" borderId="10" xfId="0" applyFont="1" applyFill="1" applyBorder="1" applyAlignment="1">
      <alignment wrapText="1"/>
    </xf>
    <xf numFmtId="0" fontId="6" fillId="33" borderId="16" xfId="0" applyFont="1" applyFill="1" applyBorder="1" applyAlignment="1" applyProtection="1">
      <alignment wrapText="1"/>
      <protection locked="0"/>
    </xf>
    <xf numFmtId="0" fontId="0" fillId="0" borderId="12"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167" fontId="14" fillId="0" borderId="10" xfId="0" applyNumberFormat="1" applyFont="1" applyBorder="1" applyAlignment="1" applyProtection="1">
      <alignment horizontal="center"/>
      <protection hidden="1"/>
    </xf>
    <xf numFmtId="0" fontId="14" fillId="33" borderId="11" xfId="0" applyFont="1" applyFill="1" applyBorder="1" applyAlignment="1" applyProtection="1">
      <alignment horizontal="center"/>
      <protection locked="0"/>
    </xf>
    <xf numFmtId="0" fontId="14" fillId="0" borderId="11" xfId="0" applyFont="1" applyBorder="1" applyAlignment="1" applyProtection="1">
      <alignment horizontal="center"/>
      <protection locked="0"/>
    </xf>
    <xf numFmtId="0" fontId="14" fillId="33" borderId="10" xfId="0" applyFont="1" applyFill="1" applyBorder="1" applyAlignment="1" applyProtection="1">
      <alignment horizontal="center"/>
      <protection locked="0"/>
    </xf>
    <xf numFmtId="0" fontId="14" fillId="0" borderId="10" xfId="0" applyFont="1" applyBorder="1" applyAlignment="1" applyProtection="1">
      <alignment/>
      <protection locked="0"/>
    </xf>
    <xf numFmtId="167" fontId="14" fillId="33" borderId="10" xfId="0" applyNumberFormat="1" applyFont="1" applyFill="1" applyBorder="1" applyAlignment="1" applyProtection="1">
      <alignment horizontal="center"/>
      <protection locked="0"/>
    </xf>
    <xf numFmtId="0" fontId="14" fillId="0" borderId="10" xfId="0" applyFont="1" applyBorder="1" applyAlignment="1">
      <alignment horizontal="center"/>
    </xf>
    <xf numFmtId="0" fontId="6" fillId="34" borderId="0" xfId="0" applyFont="1" applyFill="1" applyAlignment="1" applyProtection="1">
      <alignment horizontal="left" vertical="top" wrapText="1"/>
      <protection hidden="1"/>
    </xf>
    <xf numFmtId="0" fontId="5" fillId="34" borderId="0" xfId="0" applyFont="1" applyFill="1" applyAlignment="1" applyProtection="1">
      <alignment wrapText="1"/>
      <protection/>
    </xf>
    <xf numFmtId="0" fontId="6" fillId="0" borderId="0" xfId="0" applyFont="1" applyAlignment="1">
      <alignment wrapText="1"/>
    </xf>
    <xf numFmtId="0" fontId="5" fillId="34" borderId="0" xfId="0" applyFont="1" applyFill="1" applyAlignment="1" applyProtection="1">
      <alignment horizontal="left" vertical="top" wrapText="1"/>
      <protection hidden="1"/>
    </xf>
    <xf numFmtId="0" fontId="6" fillId="34" borderId="0" xfId="0" applyFont="1" applyFill="1" applyBorder="1" applyAlignment="1" applyProtection="1">
      <alignment horizontal="left" vertical="top" wrapText="1"/>
      <protection hidden="1"/>
    </xf>
    <xf numFmtId="0" fontId="6" fillId="35" borderId="0" xfId="0" applyFont="1" applyFill="1" applyAlignment="1" applyProtection="1">
      <alignment horizontal="left"/>
      <protection hidden="1"/>
    </xf>
    <xf numFmtId="0" fontId="5" fillId="34" borderId="0" xfId="0" applyFont="1" applyFill="1" applyAlignment="1" applyProtection="1">
      <alignment horizontal="left" wrapText="1"/>
      <protection hidden="1"/>
    </xf>
    <xf numFmtId="0" fontId="6" fillId="34" borderId="0" xfId="0" applyFont="1" applyFill="1" applyAlignment="1" applyProtection="1">
      <alignment wrapText="1"/>
      <protection hidden="1"/>
    </xf>
    <xf numFmtId="0" fontId="14" fillId="33" borderId="10" xfId="0" applyFont="1" applyFill="1" applyBorder="1" applyAlignment="1" applyProtection="1">
      <alignment horizontal="center" wrapText="1"/>
      <protection locked="0"/>
    </xf>
    <xf numFmtId="0" fontId="14" fillId="0" borderId="10" xfId="0" applyFont="1" applyBorder="1" applyAlignment="1" applyProtection="1">
      <alignment horizontal="center" wrapText="1"/>
      <protection locked="0"/>
    </xf>
    <xf numFmtId="0" fontId="6" fillId="34" borderId="0" xfId="0" applyFont="1" applyFill="1" applyAlignment="1" applyProtection="1">
      <alignment horizontal="left" wrapText="1"/>
      <protection hidden="1"/>
    </xf>
    <xf numFmtId="167" fontId="6" fillId="34" borderId="10" xfId="0" applyNumberFormat="1" applyFont="1" applyFill="1" applyBorder="1" applyAlignment="1" applyProtection="1">
      <alignment horizontal="center"/>
      <protection hidden="1"/>
    </xf>
    <xf numFmtId="0" fontId="6" fillId="0" borderId="10" xfId="0" applyFont="1" applyBorder="1" applyAlignment="1" applyProtection="1">
      <alignment horizontal="center"/>
      <protection hidden="1"/>
    </xf>
    <xf numFmtId="3" fontId="6" fillId="34" borderId="10" xfId="0" applyNumberFormat="1" applyFont="1" applyFill="1" applyBorder="1" applyAlignment="1" applyProtection="1">
      <alignment horizontal="center"/>
      <protection hidden="1"/>
    </xf>
    <xf numFmtId="0" fontId="5" fillId="34" borderId="0" xfId="0" applyFont="1" applyFill="1" applyBorder="1" applyAlignment="1" applyProtection="1">
      <alignment horizontal="left" vertical="center" wrapText="1"/>
      <protection hidden="1"/>
    </xf>
    <xf numFmtId="0" fontId="6" fillId="0" borderId="0" xfId="0" applyFont="1" applyAlignment="1">
      <alignment horizontal="left" wrapText="1"/>
    </xf>
    <xf numFmtId="0" fontId="6" fillId="34" borderId="0" xfId="0" applyFont="1" applyFill="1" applyAlignment="1" applyProtection="1">
      <alignment vertical="top" wrapText="1"/>
      <protection hidden="1"/>
    </xf>
    <xf numFmtId="0" fontId="6" fillId="0" borderId="0" xfId="0" applyFont="1" applyAlignment="1">
      <alignment vertical="top" wrapText="1"/>
    </xf>
    <xf numFmtId="0" fontId="6" fillId="0" borderId="10" xfId="0" applyNumberFormat="1" applyFont="1" applyBorder="1" applyAlignment="1" applyProtection="1">
      <alignment horizontal="center"/>
      <protection hidden="1"/>
    </xf>
    <xf numFmtId="0" fontId="6" fillId="0" borderId="10" xfId="0" applyNumberFormat="1" applyFont="1" applyBorder="1" applyAlignment="1" applyProtection="1">
      <alignment/>
      <protection hidden="1"/>
    </xf>
    <xf numFmtId="49" fontId="6" fillId="34" borderId="13" xfId="0" applyNumberFormat="1" applyFont="1" applyFill="1" applyBorder="1" applyAlignment="1" applyProtection="1">
      <alignment horizontal="left"/>
      <protection hidden="1"/>
    </xf>
    <xf numFmtId="0" fontId="6" fillId="0" borderId="12"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49" fontId="6" fillId="34" borderId="12" xfId="0" applyNumberFormat="1" applyFont="1" applyFill="1" applyBorder="1" applyAlignment="1" applyProtection="1">
      <alignment horizontal="center"/>
      <protection hidden="1"/>
    </xf>
    <xf numFmtId="0" fontId="6" fillId="35" borderId="0" xfId="0" applyFont="1" applyFill="1" applyAlignment="1" applyProtection="1">
      <alignment horizontal="center"/>
      <protection hidden="1"/>
    </xf>
    <xf numFmtId="0" fontId="6" fillId="34" borderId="12" xfId="0" applyFont="1" applyFill="1" applyBorder="1" applyAlignment="1" applyProtection="1">
      <alignment horizontal="center"/>
      <protection hidden="1"/>
    </xf>
    <xf numFmtId="0" fontId="6" fillId="34" borderId="0" xfId="0" applyFont="1" applyFill="1" applyBorder="1" applyAlignment="1" applyProtection="1">
      <alignment horizontal="justify" wrapText="1"/>
      <protection hidden="1"/>
    </xf>
    <xf numFmtId="0" fontId="6" fillId="35" borderId="0" xfId="0" applyFont="1" applyFill="1" applyAlignment="1" applyProtection="1">
      <alignment wrapText="1"/>
      <protection hidden="1"/>
    </xf>
    <xf numFmtId="0" fontId="6" fillId="35" borderId="0" xfId="0" applyFont="1" applyFill="1" applyAlignment="1">
      <alignment wrapText="1"/>
    </xf>
    <xf numFmtId="0" fontId="5" fillId="35" borderId="0" xfId="0" applyFont="1" applyFill="1" applyAlignment="1" applyProtection="1">
      <alignment horizontal="left" wrapText="1"/>
      <protection hidden="1"/>
    </xf>
    <xf numFmtId="0" fontId="6" fillId="35" borderId="0" xfId="0" applyFont="1" applyFill="1" applyBorder="1" applyAlignment="1" applyProtection="1">
      <alignment horizontal="left" vertical="center" wrapText="1"/>
      <protection/>
    </xf>
    <xf numFmtId="0" fontId="6" fillId="0" borderId="0" xfId="0" applyFont="1" applyBorder="1" applyAlignment="1">
      <alignment horizontal="left" vertical="center" wrapText="1"/>
    </xf>
    <xf numFmtId="0" fontId="6" fillId="35" borderId="0" xfId="0" applyFont="1" applyFill="1" applyBorder="1" applyAlignment="1">
      <alignment vertical="center" wrapText="1"/>
    </xf>
    <xf numFmtId="167" fontId="6" fillId="34" borderId="12" xfId="0" applyNumberFormat="1" applyFont="1" applyFill="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5"/>
  <sheetViews>
    <sheetView showGridLines="0" zoomScalePageLayoutView="0" workbookViewId="0" topLeftCell="A1">
      <selection activeCell="L8" sqref="L8"/>
    </sheetView>
  </sheetViews>
  <sheetFormatPr defaultColWidth="9.00390625" defaultRowHeight="15.75"/>
  <cols>
    <col min="1" max="1" width="2.50390625" style="10" customWidth="1"/>
    <col min="2" max="2" width="5.125" style="55" customWidth="1"/>
    <col min="3" max="3" width="25.875" style="10" customWidth="1"/>
    <col min="4" max="4" width="1.625" style="10" customWidth="1"/>
    <col min="5" max="5" width="15.625" style="10" customWidth="1"/>
    <col min="6" max="6" width="1.625" style="10" customWidth="1"/>
    <col min="7" max="7" width="15.625" style="10" customWidth="1"/>
    <col min="8" max="8" width="2.625" style="10" customWidth="1"/>
    <col min="9" max="9" width="1.625" style="10" customWidth="1"/>
    <col min="10" max="10" width="15.625" style="10" customWidth="1"/>
    <col min="11" max="11" width="1.625" style="10" customWidth="1"/>
    <col min="12" max="12" width="15.625" style="10" customWidth="1"/>
    <col min="13" max="13" width="0.875" style="10" customWidth="1"/>
    <col min="14" max="16384" width="9.00390625" style="10" customWidth="1"/>
  </cols>
  <sheetData>
    <row r="1" ht="12.75">
      <c r="A1" s="21" t="s">
        <v>323</v>
      </c>
    </row>
    <row r="2" spans="1:13" ht="12.75">
      <c r="A2" s="11" t="s">
        <v>144</v>
      </c>
      <c r="B2" s="87"/>
      <c r="C2" s="88"/>
      <c r="D2" s="86"/>
      <c r="E2" s="9"/>
      <c r="F2" s="86"/>
      <c r="G2" s="86"/>
      <c r="H2" s="9"/>
      <c r="I2" s="9"/>
      <c r="J2" s="9"/>
      <c r="K2" s="86" t="s">
        <v>84</v>
      </c>
      <c r="L2" s="89">
        <f ca="1">TODAY()</f>
        <v>45364</v>
      </c>
      <c r="M2" s="44"/>
    </row>
    <row r="3" spans="1:12" ht="12.75">
      <c r="A3" s="11" t="s">
        <v>122</v>
      </c>
      <c r="B3" s="57"/>
      <c r="C3" s="9"/>
      <c r="D3" s="9"/>
      <c r="E3" s="9"/>
      <c r="F3" s="9"/>
      <c r="G3" s="9"/>
      <c r="H3" s="9"/>
      <c r="I3" s="9"/>
      <c r="J3" s="9"/>
      <c r="K3" s="9"/>
      <c r="L3" s="9"/>
    </row>
    <row r="4" spans="1:12" ht="12.75">
      <c r="A4" s="11"/>
      <c r="B4" s="57"/>
      <c r="C4" s="9"/>
      <c r="D4" s="9"/>
      <c r="E4" s="9"/>
      <c r="F4" s="9"/>
      <c r="G4" s="9"/>
      <c r="H4" s="9"/>
      <c r="I4" s="9"/>
      <c r="J4" s="9"/>
      <c r="K4" s="9"/>
      <c r="L4" s="9"/>
    </row>
    <row r="5" spans="1:12" ht="12.75">
      <c r="A5" s="16" t="s">
        <v>146</v>
      </c>
      <c r="B5" s="59"/>
      <c r="C5" s="16"/>
      <c r="D5" s="12"/>
      <c r="E5" s="2"/>
      <c r="F5" s="9"/>
      <c r="G5" s="9"/>
      <c r="H5" s="9"/>
      <c r="I5" s="9"/>
      <c r="J5" s="9"/>
      <c r="K5" s="9"/>
      <c r="L5" s="9"/>
    </row>
    <row r="6" spans="1:12" ht="12.75">
      <c r="A6" s="11" t="s">
        <v>147</v>
      </c>
      <c r="B6" s="58"/>
      <c r="C6" s="11"/>
      <c r="D6" s="12"/>
      <c r="E6" s="1"/>
      <c r="G6" s="13"/>
      <c r="L6" s="76"/>
    </row>
    <row r="7" spans="1:12" ht="12.75">
      <c r="A7" s="11"/>
      <c r="B7" s="58"/>
      <c r="C7" s="11"/>
      <c r="D7" s="12"/>
      <c r="E7" s="43" t="s">
        <v>60</v>
      </c>
      <c r="G7" s="13"/>
      <c r="J7" s="14" t="s">
        <v>62</v>
      </c>
      <c r="K7" s="14"/>
      <c r="L7" s="77">
        <v>2023</v>
      </c>
    </row>
    <row r="8" spans="1:12" ht="12.75">
      <c r="A8" s="11" t="s">
        <v>148</v>
      </c>
      <c r="B8" s="58"/>
      <c r="C8" s="11"/>
      <c r="D8" s="12"/>
      <c r="E8" s="3"/>
      <c r="G8" s="13"/>
      <c r="J8" s="54"/>
      <c r="K8" s="54"/>
      <c r="L8" s="54"/>
    </row>
    <row r="9" ht="12.75"/>
    <row r="10" spans="1:12" ht="15.75">
      <c r="A10" s="17" t="s">
        <v>98</v>
      </c>
      <c r="B10" s="60"/>
      <c r="C10" s="17"/>
      <c r="D10" s="18"/>
      <c r="E10" s="18"/>
      <c r="F10" s="18"/>
      <c r="G10" s="18"/>
      <c r="H10" s="18"/>
      <c r="I10" s="18"/>
      <c r="J10" s="18"/>
      <c r="K10" s="18"/>
      <c r="L10" s="18"/>
    </row>
    <row r="11" spans="1:12" ht="15.75">
      <c r="A11" s="17" t="s">
        <v>96</v>
      </c>
      <c r="B11" s="60"/>
      <c r="C11" s="17"/>
      <c r="D11" s="18"/>
      <c r="E11" s="18"/>
      <c r="F11" s="18"/>
      <c r="G11" s="18"/>
      <c r="H11" s="18"/>
      <c r="I11" s="18"/>
      <c r="J11" s="18"/>
      <c r="K11" s="18"/>
      <c r="L11" s="18"/>
    </row>
    <row r="12" spans="1:13" ht="16.5" thickBot="1">
      <c r="A12" s="118" t="s">
        <v>97</v>
      </c>
      <c r="B12" s="119"/>
      <c r="C12" s="118"/>
      <c r="D12" s="120"/>
      <c r="E12" s="120"/>
      <c r="F12" s="120"/>
      <c r="G12" s="120"/>
      <c r="H12" s="120"/>
      <c r="I12" s="120"/>
      <c r="J12" s="120"/>
      <c r="K12" s="120"/>
      <c r="L12" s="120"/>
      <c r="M12" s="121"/>
    </row>
    <row r="13" spans="1:13" ht="13.5" customHeight="1">
      <c r="A13" s="277" t="s">
        <v>149</v>
      </c>
      <c r="B13" s="277"/>
      <c r="C13" s="277"/>
      <c r="D13" s="277"/>
      <c r="E13" s="277"/>
      <c r="F13" s="277"/>
      <c r="G13" s="277"/>
      <c r="H13" s="277"/>
      <c r="I13" s="122"/>
      <c r="J13" s="84" t="s">
        <v>120</v>
      </c>
      <c r="K13" s="82"/>
      <c r="L13" s="84" t="s">
        <v>121</v>
      </c>
      <c r="M13" s="13"/>
    </row>
    <row r="14" spans="1:13" ht="13.5" customHeight="1">
      <c r="A14" s="278"/>
      <c r="B14" s="278"/>
      <c r="C14" s="278"/>
      <c r="D14" s="278"/>
      <c r="E14" s="278"/>
      <c r="F14" s="278"/>
      <c r="G14" s="278"/>
      <c r="H14" s="278"/>
      <c r="I14" s="123"/>
      <c r="J14" s="15" t="s">
        <v>99</v>
      </c>
      <c r="K14" s="17"/>
      <c r="M14" s="13"/>
    </row>
    <row r="15" spans="1:13" ht="13.5" customHeight="1">
      <c r="A15" s="278"/>
      <c r="B15" s="278"/>
      <c r="C15" s="278"/>
      <c r="D15" s="278"/>
      <c r="E15" s="278"/>
      <c r="F15" s="278"/>
      <c r="G15" s="278"/>
      <c r="H15" s="278"/>
      <c r="I15" s="123"/>
      <c r="J15" s="15" t="s">
        <v>100</v>
      </c>
      <c r="K15" s="17"/>
      <c r="L15" s="15" t="s">
        <v>101</v>
      </c>
      <c r="M15" s="13"/>
    </row>
    <row r="16" spans="1:13" ht="13.5" customHeight="1">
      <c r="A16" s="278"/>
      <c r="B16" s="278"/>
      <c r="C16" s="278"/>
      <c r="D16" s="278"/>
      <c r="E16" s="278"/>
      <c r="F16" s="278"/>
      <c r="G16" s="278"/>
      <c r="H16" s="278"/>
      <c r="I16" s="123"/>
      <c r="J16" s="15" t="s">
        <v>102</v>
      </c>
      <c r="K16" s="17"/>
      <c r="L16" s="15" t="s">
        <v>103</v>
      </c>
      <c r="M16" s="13"/>
    </row>
    <row r="17" spans="1:13" ht="13.5" customHeight="1">
      <c r="A17" s="278"/>
      <c r="B17" s="278"/>
      <c r="C17" s="278"/>
      <c r="D17" s="278"/>
      <c r="E17" s="278"/>
      <c r="F17" s="278"/>
      <c r="G17" s="278"/>
      <c r="H17" s="278"/>
      <c r="I17" s="81"/>
      <c r="J17" s="85" t="s">
        <v>104</v>
      </c>
      <c r="K17" s="90"/>
      <c r="L17" s="279" t="s">
        <v>105</v>
      </c>
      <c r="M17" s="13"/>
    </row>
    <row r="18" spans="1:13" ht="13.5" customHeight="1">
      <c r="A18" s="278"/>
      <c r="B18" s="278"/>
      <c r="C18" s="278"/>
      <c r="D18" s="278"/>
      <c r="E18" s="278"/>
      <c r="F18" s="278"/>
      <c r="G18" s="278"/>
      <c r="H18" s="278"/>
      <c r="I18" s="81"/>
      <c r="J18" s="91" t="s">
        <v>106</v>
      </c>
      <c r="K18" s="92"/>
      <c r="L18" s="280"/>
      <c r="M18" s="13"/>
    </row>
    <row r="19" spans="1:9" ht="15.75" customHeight="1">
      <c r="A19" s="19" t="s">
        <v>150</v>
      </c>
      <c r="B19" s="61"/>
      <c r="C19" s="19"/>
      <c r="D19" s="20"/>
      <c r="E19" s="13"/>
      <c r="F19" s="13"/>
      <c r="G19" s="13"/>
      <c r="H19" s="13"/>
      <c r="I19" s="13"/>
    </row>
    <row r="20" spans="1:9" ht="12.75">
      <c r="A20" s="10" t="s">
        <v>63</v>
      </c>
      <c r="B20" s="62">
        <f>-L7+1</f>
        <v>-2022</v>
      </c>
      <c r="C20" s="10" t="s">
        <v>151</v>
      </c>
      <c r="D20" s="21"/>
      <c r="E20" s="22"/>
      <c r="F20" s="22"/>
      <c r="G20" s="22"/>
      <c r="H20" s="23"/>
      <c r="I20" s="23"/>
    </row>
    <row r="21" spans="2:9" ht="12.75">
      <c r="B21" s="62" t="s">
        <v>152</v>
      </c>
      <c r="D21" s="21"/>
      <c r="E21" s="22"/>
      <c r="F21" s="22"/>
      <c r="G21" s="22"/>
      <c r="H21" s="23"/>
      <c r="I21" s="23"/>
    </row>
    <row r="22" spans="2:12" ht="12.75">
      <c r="B22" s="62" t="s">
        <v>153</v>
      </c>
      <c r="C22" s="83"/>
      <c r="D22" s="21"/>
      <c r="E22" s="22"/>
      <c r="F22" s="22"/>
      <c r="G22" s="22"/>
      <c r="H22" s="23"/>
      <c r="I22" s="23"/>
      <c r="J22" s="4"/>
      <c r="K22" s="54"/>
      <c r="L22" s="4"/>
    </row>
    <row r="23" spans="1:11" ht="12.75">
      <c r="A23" s="24" t="s">
        <v>64</v>
      </c>
      <c r="B23" s="24" t="s">
        <v>154</v>
      </c>
      <c r="E23" s="22"/>
      <c r="F23" s="22"/>
      <c r="G23" s="22"/>
      <c r="H23" s="23"/>
      <c r="I23" s="23"/>
      <c r="K23" s="54"/>
    </row>
    <row r="24" spans="2:12" ht="12.75">
      <c r="B24" s="25" t="s">
        <v>155</v>
      </c>
      <c r="E24" s="22"/>
      <c r="F24" s="22"/>
      <c r="G24" s="22"/>
      <c r="H24" s="22"/>
      <c r="I24" s="22"/>
      <c r="J24" s="4"/>
      <c r="K24" s="54"/>
      <c r="L24" s="4"/>
    </row>
    <row r="25" spans="1:12" ht="12.75">
      <c r="A25" s="25" t="s">
        <v>69</v>
      </c>
      <c r="B25" s="62">
        <f>-L7</f>
        <v>-2023</v>
      </c>
      <c r="C25" s="25" t="s">
        <v>156</v>
      </c>
      <c r="E25" s="22"/>
      <c r="F25" s="22"/>
      <c r="G25" s="13"/>
      <c r="H25" s="22"/>
      <c r="I25" s="22"/>
      <c r="J25" s="13"/>
      <c r="K25" s="54"/>
      <c r="L25" s="13"/>
    </row>
    <row r="26" spans="2:11" ht="12.75">
      <c r="B26" s="56"/>
      <c r="C26" s="25" t="s">
        <v>66</v>
      </c>
      <c r="E26" s="6"/>
      <c r="F26" s="22"/>
      <c r="G26" s="4"/>
      <c r="K26" s="54"/>
    </row>
    <row r="27" spans="1:12" ht="12.75">
      <c r="A27" s="13"/>
      <c r="B27" s="63"/>
      <c r="C27" s="13"/>
      <c r="D27" s="13"/>
      <c r="E27" s="26" t="s">
        <v>33</v>
      </c>
      <c r="F27" s="26"/>
      <c r="G27" s="27" t="s">
        <v>58</v>
      </c>
      <c r="K27" s="54"/>
      <c r="L27" s="27"/>
    </row>
    <row r="28" spans="1:13" s="48" customFormat="1" ht="12.75">
      <c r="A28" s="45"/>
      <c r="B28" s="64"/>
      <c r="C28" s="45"/>
      <c r="D28" s="45"/>
      <c r="E28" s="45"/>
      <c r="F28" s="46"/>
      <c r="G28" s="47"/>
      <c r="H28" s="47"/>
      <c r="I28" s="124"/>
      <c r="J28" s="78"/>
      <c r="K28" s="79"/>
      <c r="L28" s="78"/>
      <c r="M28" s="80"/>
    </row>
    <row r="29" spans="1:12" ht="12.75">
      <c r="A29" s="28" t="s">
        <v>165</v>
      </c>
      <c r="B29" s="65"/>
      <c r="C29" s="28"/>
      <c r="D29" s="29"/>
      <c r="E29" s="30" t="s">
        <v>48</v>
      </c>
      <c r="F29" s="31"/>
      <c r="G29" s="30" t="s">
        <v>49</v>
      </c>
      <c r="H29" s="29"/>
      <c r="I29" s="13"/>
      <c r="J29" s="43"/>
      <c r="K29" s="54"/>
      <c r="L29" s="43"/>
    </row>
    <row r="30" spans="1:10" ht="12.75">
      <c r="A30" s="10" t="s">
        <v>67</v>
      </c>
      <c r="B30" s="62">
        <f>-L7</f>
        <v>-2023</v>
      </c>
      <c r="C30" s="10" t="s">
        <v>157</v>
      </c>
      <c r="E30" s="5"/>
      <c r="F30" s="32"/>
      <c r="G30" s="5"/>
      <c r="J30" s="13"/>
    </row>
    <row r="31" spans="1:12" ht="12.75">
      <c r="A31" s="10" t="s">
        <v>64</v>
      </c>
      <c r="B31" s="10" t="s">
        <v>158</v>
      </c>
      <c r="D31" s="21"/>
      <c r="E31" s="5"/>
      <c r="F31" s="32"/>
      <c r="G31" s="33" t="s">
        <v>50</v>
      </c>
      <c r="H31" s="34"/>
      <c r="I31" s="34"/>
      <c r="J31" s="34"/>
      <c r="K31" s="34"/>
      <c r="L31" s="34"/>
    </row>
    <row r="32" spans="1:12" ht="12.75">
      <c r="A32" s="10" t="s">
        <v>68</v>
      </c>
      <c r="B32" s="10" t="s">
        <v>159</v>
      </c>
      <c r="D32" s="21"/>
      <c r="E32" s="5"/>
      <c r="F32" s="32"/>
      <c r="G32" s="5"/>
      <c r="H32" s="34"/>
      <c r="I32" s="34"/>
      <c r="J32" s="32"/>
      <c r="K32" s="32"/>
      <c r="L32" s="32"/>
    </row>
    <row r="33" spans="1:12" ht="12.75">
      <c r="A33" s="10" t="s">
        <v>69</v>
      </c>
      <c r="B33" s="62">
        <f>-L7+1</f>
        <v>-2022</v>
      </c>
      <c r="C33" s="10" t="s">
        <v>160</v>
      </c>
      <c r="D33" s="21"/>
      <c r="E33" s="5"/>
      <c r="F33" s="34"/>
      <c r="G33" s="5"/>
      <c r="H33" s="34"/>
      <c r="I33" s="34"/>
      <c r="J33" s="34"/>
      <c r="K33" s="34"/>
      <c r="L33" s="34"/>
    </row>
    <row r="34" spans="1:12" ht="12.75">
      <c r="A34" s="10" t="s">
        <v>70</v>
      </c>
      <c r="B34" s="10" t="s">
        <v>161</v>
      </c>
      <c r="D34" s="21"/>
      <c r="E34" s="5"/>
      <c r="F34" s="32"/>
      <c r="G34" s="5"/>
      <c r="H34" s="34"/>
      <c r="I34" s="34"/>
      <c r="J34" s="32"/>
      <c r="K34" s="32"/>
      <c r="L34" s="32"/>
    </row>
    <row r="35" spans="1:12" ht="12.75">
      <c r="A35" s="10" t="s">
        <v>71</v>
      </c>
      <c r="B35" s="10" t="s">
        <v>162</v>
      </c>
      <c r="D35" s="21"/>
      <c r="E35" s="5"/>
      <c r="F35" s="32"/>
      <c r="G35" s="5"/>
      <c r="H35" s="34"/>
      <c r="I35" s="34"/>
      <c r="J35" s="32"/>
      <c r="K35" s="32"/>
      <c r="L35" s="32"/>
    </row>
    <row r="36" spans="1:12" ht="12.75">
      <c r="A36" s="25" t="s">
        <v>72</v>
      </c>
      <c r="B36" s="62">
        <f>-L7+1</f>
        <v>-2022</v>
      </c>
      <c r="C36" s="25" t="s">
        <v>163</v>
      </c>
      <c r="E36" s="32"/>
      <c r="F36" s="32"/>
      <c r="G36" s="32"/>
      <c r="H36" s="34"/>
      <c r="I36" s="34"/>
      <c r="J36" s="5"/>
      <c r="K36" s="34"/>
      <c r="L36" s="32"/>
    </row>
    <row r="37" spans="1:12" ht="12.75">
      <c r="A37" s="24" t="s">
        <v>73</v>
      </c>
      <c r="B37" s="62">
        <f>-L7</f>
        <v>-2023</v>
      </c>
      <c r="C37" s="24" t="s">
        <v>164</v>
      </c>
      <c r="E37" s="32"/>
      <c r="F37" s="32"/>
      <c r="G37" s="32"/>
      <c r="H37" s="34"/>
      <c r="I37" s="34"/>
      <c r="J37" s="5"/>
      <c r="K37" s="34"/>
      <c r="L37" s="32"/>
    </row>
    <row r="38" spans="1:13" ht="12.75">
      <c r="A38" s="35"/>
      <c r="B38" s="66"/>
      <c r="C38" s="35"/>
      <c r="D38" s="36"/>
      <c r="E38" s="36"/>
      <c r="F38" s="36"/>
      <c r="G38" s="36"/>
      <c r="H38" s="36"/>
      <c r="I38" s="36"/>
      <c r="J38" s="36"/>
      <c r="K38" s="42"/>
      <c r="L38" s="36"/>
      <c r="M38" s="36"/>
    </row>
    <row r="39" spans="1:11" ht="12.75">
      <c r="A39" s="11" t="s">
        <v>166</v>
      </c>
      <c r="B39" s="58"/>
      <c r="C39" s="11"/>
      <c r="E39" s="15"/>
      <c r="K39" s="34"/>
    </row>
    <row r="40" spans="1:12" ht="12.75">
      <c r="A40" s="24" t="s">
        <v>63</v>
      </c>
      <c r="B40" s="62" t="s">
        <v>318</v>
      </c>
      <c r="C40" s="24"/>
      <c r="E40" s="6"/>
      <c r="G40" s="10" t="s">
        <v>167</v>
      </c>
      <c r="H40" s="10" t="s">
        <v>53</v>
      </c>
      <c r="J40" s="5"/>
      <c r="K40" s="34"/>
      <c r="L40" s="32"/>
    </row>
    <row r="41" spans="1:13" ht="12.75">
      <c r="A41" s="37"/>
      <c r="B41" s="67"/>
      <c r="C41" s="37"/>
      <c r="H41" s="10" t="s">
        <v>54</v>
      </c>
      <c r="J41" s="5"/>
      <c r="K41" s="34"/>
      <c r="L41" s="32"/>
      <c r="M41" s="13"/>
    </row>
    <row r="42" spans="1:13" ht="12.75">
      <c r="A42" s="37" t="s">
        <v>313</v>
      </c>
      <c r="B42" s="67" t="s">
        <v>314</v>
      </c>
      <c r="C42" s="37"/>
      <c r="E42" s="7"/>
      <c r="G42" s="10" t="s">
        <v>168</v>
      </c>
      <c r="K42" s="34"/>
      <c r="L42" s="32"/>
      <c r="M42" s="13"/>
    </row>
    <row r="43" spans="1:13" ht="12.75">
      <c r="A43" s="37"/>
      <c r="B43" s="67"/>
      <c r="C43" s="37"/>
      <c r="E43" s="38" t="s">
        <v>51</v>
      </c>
      <c r="G43" s="10" t="s">
        <v>169</v>
      </c>
      <c r="J43" s="49"/>
      <c r="K43" s="34"/>
      <c r="L43" s="32"/>
      <c r="M43" s="13"/>
    </row>
    <row r="44" spans="1:13" ht="12.75">
      <c r="A44" s="10" t="s">
        <v>76</v>
      </c>
      <c r="B44" s="10" t="s">
        <v>171</v>
      </c>
      <c r="G44" s="10" t="s">
        <v>170</v>
      </c>
      <c r="K44" s="34"/>
      <c r="L44" s="32"/>
      <c r="M44" s="13"/>
    </row>
    <row r="45" spans="1:12" ht="12.75">
      <c r="A45" s="10" t="s">
        <v>315</v>
      </c>
      <c r="B45" s="55" t="s">
        <v>316</v>
      </c>
      <c r="E45" s="4"/>
      <c r="H45" s="72" t="s">
        <v>77</v>
      </c>
      <c r="I45" s="72"/>
      <c r="J45" s="8"/>
      <c r="K45" s="34"/>
      <c r="L45" s="32"/>
    </row>
    <row r="46" spans="1:12" ht="12.75">
      <c r="A46" s="39" t="s">
        <v>52</v>
      </c>
      <c r="B46" s="68"/>
      <c r="C46" s="39"/>
      <c r="E46" s="40"/>
      <c r="K46" s="34"/>
      <c r="L46" s="32"/>
    </row>
    <row r="47" spans="1:13" ht="12.75">
      <c r="A47" s="10" t="s">
        <v>75</v>
      </c>
      <c r="B47" s="10" t="s">
        <v>317</v>
      </c>
      <c r="E47" s="4"/>
      <c r="G47" s="34" t="s">
        <v>172</v>
      </c>
      <c r="H47" s="34" t="s">
        <v>53</v>
      </c>
      <c r="I47" s="34"/>
      <c r="J47" s="5"/>
      <c r="K47" s="34"/>
      <c r="L47" s="32"/>
      <c r="M47" s="38"/>
    </row>
    <row r="48" spans="7:12" ht="12.75">
      <c r="G48" s="41"/>
      <c r="H48" s="34" t="s">
        <v>54</v>
      </c>
      <c r="I48" s="34"/>
      <c r="J48" s="5"/>
      <c r="K48" s="34"/>
      <c r="L48" s="32"/>
    </row>
    <row r="49" spans="1:12" ht="12.75">
      <c r="A49" s="10" t="s">
        <v>78</v>
      </c>
      <c r="F49" s="34"/>
      <c r="G49" s="34"/>
      <c r="H49" s="34"/>
      <c r="I49" s="34"/>
      <c r="J49" s="34"/>
      <c r="K49" s="34"/>
      <c r="L49" s="32"/>
    </row>
    <row r="50" spans="1:12" ht="12.75">
      <c r="A50" s="281"/>
      <c r="B50" s="282"/>
      <c r="C50" s="282"/>
      <c r="D50" s="282"/>
      <c r="E50" s="282"/>
      <c r="F50" s="282"/>
      <c r="G50" s="282"/>
      <c r="H50" s="282"/>
      <c r="I50" s="282"/>
      <c r="J50" s="283"/>
      <c r="K50" s="34"/>
      <c r="L50" s="32"/>
    </row>
    <row r="51" spans="1:12" ht="12.75">
      <c r="A51" s="284"/>
      <c r="B51" s="285"/>
      <c r="C51" s="285"/>
      <c r="D51" s="285"/>
      <c r="E51" s="285"/>
      <c r="F51" s="285"/>
      <c r="G51" s="285"/>
      <c r="H51" s="285"/>
      <c r="I51" s="285"/>
      <c r="J51" s="286"/>
      <c r="K51" s="34"/>
      <c r="L51" s="32"/>
    </row>
    <row r="52" spans="1:12" ht="12.75">
      <c r="A52" s="284"/>
      <c r="B52" s="285"/>
      <c r="C52" s="285"/>
      <c r="D52" s="285"/>
      <c r="E52" s="285"/>
      <c r="F52" s="285"/>
      <c r="G52" s="285"/>
      <c r="H52" s="285"/>
      <c r="I52" s="285"/>
      <c r="J52" s="286"/>
      <c r="K52" s="34"/>
      <c r="L52" s="32"/>
    </row>
    <row r="53" spans="1:12" ht="12.75">
      <c r="A53" s="287"/>
      <c r="B53" s="288"/>
      <c r="C53" s="288"/>
      <c r="D53" s="288"/>
      <c r="E53" s="288"/>
      <c r="F53" s="288"/>
      <c r="G53" s="288"/>
      <c r="H53" s="288"/>
      <c r="I53" s="288"/>
      <c r="J53" s="289"/>
      <c r="K53" s="34"/>
      <c r="L53" s="32"/>
    </row>
    <row r="54" spans="1:13" ht="12.75">
      <c r="A54" s="36"/>
      <c r="B54" s="69"/>
      <c r="C54" s="36"/>
      <c r="D54" s="36"/>
      <c r="E54" s="42"/>
      <c r="F54" s="42"/>
      <c r="G54" s="42"/>
      <c r="H54" s="42"/>
      <c r="I54" s="42"/>
      <c r="J54" s="42"/>
      <c r="K54" s="42"/>
      <c r="L54" s="42"/>
      <c r="M54" s="36"/>
    </row>
    <row r="55" spans="1:11" ht="12.75">
      <c r="A55" s="11" t="s">
        <v>173</v>
      </c>
      <c r="B55" s="58"/>
      <c r="C55" s="11"/>
      <c r="K55" s="34"/>
    </row>
    <row r="56" spans="1:12" ht="12.75">
      <c r="A56" s="24" t="s">
        <v>63</v>
      </c>
      <c r="B56" s="62">
        <f>-L7-1</f>
        <v>-2024</v>
      </c>
      <c r="C56" s="24" t="s">
        <v>174</v>
      </c>
      <c r="J56" s="5"/>
      <c r="K56" s="34"/>
      <c r="L56" s="32"/>
    </row>
    <row r="57" spans="1:12" ht="12.75">
      <c r="A57" s="24" t="s">
        <v>64</v>
      </c>
      <c r="B57" s="62" t="s">
        <v>175</v>
      </c>
      <c r="C57" s="24"/>
      <c r="J57" s="5"/>
      <c r="K57" s="34"/>
      <c r="L57" s="32"/>
    </row>
    <row r="58" spans="1:12" ht="12.75">
      <c r="A58" s="10" t="s">
        <v>65</v>
      </c>
      <c r="B58" s="62">
        <f>-L7-2</f>
        <v>-2025</v>
      </c>
      <c r="C58" s="10" t="s">
        <v>176</v>
      </c>
      <c r="J58" s="5"/>
      <c r="K58" s="34"/>
      <c r="L58" s="32"/>
    </row>
    <row r="59" spans="1:12" ht="12.75">
      <c r="A59" s="10" t="s">
        <v>74</v>
      </c>
      <c r="B59" s="62">
        <f>-L7</f>
        <v>-2023</v>
      </c>
      <c r="C59" s="10" t="s">
        <v>177</v>
      </c>
      <c r="J59" s="5"/>
      <c r="K59" s="34"/>
      <c r="L59" s="32"/>
    </row>
    <row r="60" spans="1:12" ht="12.75">
      <c r="A60" s="10" t="s">
        <v>70</v>
      </c>
      <c r="B60" s="62">
        <f>-L7</f>
        <v>-2023</v>
      </c>
      <c r="C60" s="10" t="s">
        <v>178</v>
      </c>
      <c r="J60" s="5"/>
      <c r="K60" s="34"/>
      <c r="L60" s="32"/>
    </row>
    <row r="61" spans="1:12" ht="12.75" hidden="1">
      <c r="A61" s="37" t="s">
        <v>61</v>
      </c>
      <c r="B61" s="67"/>
      <c r="C61" s="37"/>
      <c r="D61" s="13"/>
      <c r="E61" s="51">
        <f>+'Form A'!L37</f>
      </c>
      <c r="F61" s="52"/>
      <c r="G61" s="53">
        <f>+'Form B'!K45</f>
      </c>
      <c r="H61" s="52"/>
      <c r="I61" s="52"/>
      <c r="J61" s="51">
        <f>+'Form C'!K51</f>
      </c>
      <c r="K61" s="34"/>
      <c r="L61" s="75"/>
    </row>
    <row r="62" spans="5:12" ht="12.75" hidden="1">
      <c r="E62" s="38" t="s">
        <v>55</v>
      </c>
      <c r="F62" s="15"/>
      <c r="G62" s="38" t="s">
        <v>56</v>
      </c>
      <c r="H62" s="15"/>
      <c r="I62" s="15"/>
      <c r="J62" s="15" t="s">
        <v>57</v>
      </c>
      <c r="K62" s="34"/>
      <c r="L62" s="15"/>
    </row>
    <row r="63" spans="1:13" ht="12.75">
      <c r="A63" s="36"/>
      <c r="B63" s="69"/>
      <c r="C63" s="36"/>
      <c r="D63" s="36"/>
      <c r="E63" s="42"/>
      <c r="F63" s="42"/>
      <c r="G63" s="42"/>
      <c r="H63" s="42"/>
      <c r="I63" s="42"/>
      <c r="J63" s="42"/>
      <c r="K63" s="42"/>
      <c r="L63" s="42"/>
      <c r="M63" s="36"/>
    </row>
    <row r="64" ht="12.75"/>
    <row r="65" spans="1:13" ht="14.25">
      <c r="A65" s="70"/>
      <c r="B65" s="71"/>
      <c r="C65" s="50"/>
      <c r="D65" s="9"/>
      <c r="E65" s="9"/>
      <c r="F65" s="9"/>
      <c r="G65" s="9"/>
      <c r="H65" s="9"/>
      <c r="I65" s="9"/>
      <c r="J65" s="9"/>
      <c r="K65" s="9"/>
      <c r="L65" s="9"/>
      <c r="M65" s="9"/>
    </row>
    <row r="113" ht="12.75"/>
    <row r="114" ht="12.75"/>
    <row r="115" ht="12.75"/>
    <row r="116" ht="12.75"/>
    <row r="117" ht="12.75"/>
    <row r="118" ht="12.75"/>
    <row r="119" ht="12.75"/>
    <row r="121" ht="12.75"/>
    <row r="122" ht="12.75"/>
    <row r="123" ht="12.75"/>
    <row r="124" ht="12.75"/>
    <row r="128" ht="12.75"/>
    <row r="129" ht="12.75"/>
    <row r="130" ht="12.75"/>
    <row r="131" ht="12.75"/>
    <row r="132" ht="12.75"/>
    <row r="133" ht="12.75"/>
    <row r="134" ht="12.75"/>
    <row r="136" ht="12.75"/>
    <row r="137" ht="12.75"/>
    <row r="138" ht="12.75"/>
    <row r="139" ht="12.75"/>
    <row r="140" ht="12.75"/>
    <row r="143" ht="12.75"/>
    <row r="144" ht="12.75"/>
    <row r="145" ht="12.75"/>
    <row r="146" ht="12.75"/>
    <row r="147" ht="12.75"/>
    <row r="148" ht="12.75"/>
    <row r="149" ht="12.75"/>
  </sheetData>
  <sheetProtection password="E008" sheet="1"/>
  <mergeCells count="3">
    <mergeCell ref="A13:H18"/>
    <mergeCell ref="L17:L18"/>
    <mergeCell ref="A50:J53"/>
  </mergeCells>
  <printOptions/>
  <pageMargins left="0.25" right="0.25" top="0" bottom="0" header="0" footer="0"/>
  <pageSetup horizontalDpi="600" verticalDpi="600" orientation="portrait" scale="90" r:id="rId3"/>
  <headerFooter>
    <oddFooter>&amp;L&amp;"Times New Roman,Bold"&amp;10(Form Revised 12-2017)&amp;C&amp;"Times New Roman,Bold"&amp;10Data Entry Page</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9"/>
  <sheetViews>
    <sheetView showGridLines="0" workbookViewId="0" topLeftCell="A1">
      <selection activeCell="D44" sqref="D44"/>
    </sheetView>
  </sheetViews>
  <sheetFormatPr defaultColWidth="9.00390625" defaultRowHeight="15.75"/>
  <cols>
    <col min="1" max="1" width="3.625" style="48" customWidth="1"/>
    <col min="2" max="2" width="10.625" style="48" customWidth="1"/>
    <col min="3" max="3" width="2.125" style="48" customWidth="1"/>
    <col min="4" max="4" width="10.625" style="48" customWidth="1"/>
    <col min="5" max="5" width="9.125" style="48" customWidth="1"/>
    <col min="6" max="6" width="9.625" style="48" customWidth="1"/>
    <col min="7" max="7" width="10.625" style="48" customWidth="1"/>
    <col min="8" max="8" width="9.625" style="48" customWidth="1"/>
    <col min="9" max="9" width="12.625" style="48" customWidth="1"/>
    <col min="10" max="10" width="2.625" style="48" customWidth="1"/>
    <col min="11" max="11" width="8.625" style="131" customWidth="1"/>
    <col min="12" max="12" width="1.625" style="48" customWidth="1"/>
    <col min="13" max="13" width="15.625" style="48" customWidth="1"/>
    <col min="14" max="14" width="1.37890625" style="48" customWidth="1"/>
    <col min="15" max="16384" width="9.00390625" style="48" customWidth="1"/>
  </cols>
  <sheetData>
    <row r="1" spans="1:16" ht="12.75">
      <c r="A1" s="96" t="s">
        <v>323</v>
      </c>
      <c r="B1" s="74"/>
      <c r="C1" s="74"/>
      <c r="D1" s="74"/>
      <c r="E1" s="74"/>
      <c r="F1" s="74"/>
      <c r="G1" s="74"/>
      <c r="H1" s="74"/>
      <c r="I1" s="74"/>
      <c r="J1" s="74"/>
      <c r="K1" s="74"/>
      <c r="L1" s="106" t="s">
        <v>85</v>
      </c>
      <c r="M1" s="125">
        <f ca="1">TODAY()</f>
        <v>45364</v>
      </c>
      <c r="N1" s="106"/>
      <c r="P1" s="74"/>
    </row>
    <row r="2" spans="1:16" ht="12.75">
      <c r="A2" s="126" t="s">
        <v>207</v>
      </c>
      <c r="B2" s="126"/>
      <c r="C2" s="126"/>
      <c r="D2" s="126"/>
      <c r="E2" s="126"/>
      <c r="F2" s="126"/>
      <c r="G2" s="126"/>
      <c r="H2" s="126"/>
      <c r="I2" s="126"/>
      <c r="J2" s="126"/>
      <c r="K2" s="126"/>
      <c r="L2" s="126"/>
      <c r="M2" s="127">
        <f>-'Data Entry Page'!L7</f>
        <v>-2023</v>
      </c>
      <c r="N2" s="106"/>
      <c r="P2" s="74"/>
    </row>
    <row r="3" spans="1:16" ht="12.75">
      <c r="A3" s="128" t="s">
        <v>122</v>
      </c>
      <c r="B3" s="126"/>
      <c r="C3" s="126"/>
      <c r="D3" s="126"/>
      <c r="E3" s="126"/>
      <c r="F3" s="126"/>
      <c r="G3" s="126"/>
      <c r="H3" s="126"/>
      <c r="I3" s="126"/>
      <c r="J3" s="126"/>
      <c r="K3" s="126"/>
      <c r="L3" s="126"/>
      <c r="N3" s="129"/>
      <c r="P3" s="74"/>
    </row>
    <row r="4" spans="1:13" ht="12.75">
      <c r="A4" s="308">
        <f>IF(+'Data Entry Page'!$E$5&lt;&gt;"",+'Data Entry Page'!$E$5,"")</f>
      </c>
      <c r="B4" s="309"/>
      <c r="C4" s="309"/>
      <c r="D4" s="309"/>
      <c r="E4" s="73"/>
      <c r="F4" s="310">
        <f>IF(+'Data Entry Page'!E6&lt;&gt;"",+'Data Entry Page'!E6,"")</f>
      </c>
      <c r="G4" s="309"/>
      <c r="H4" s="52"/>
      <c r="I4" s="308">
        <f>IF(+'Data Entry Page'!E8&lt;&gt;"",+'Data Entry Page'!E8,"")</f>
      </c>
      <c r="J4" s="309"/>
      <c r="K4" s="309"/>
      <c r="L4" s="73"/>
      <c r="M4" s="73"/>
    </row>
    <row r="5" spans="1:13" ht="12.75">
      <c r="A5" s="149" t="s">
        <v>179</v>
      </c>
      <c r="B5" s="149"/>
      <c r="C5" s="149"/>
      <c r="D5" s="149"/>
      <c r="E5" s="52"/>
      <c r="F5" s="149" t="s">
        <v>145</v>
      </c>
      <c r="G5" s="149"/>
      <c r="H5" s="52"/>
      <c r="I5" s="150" t="s">
        <v>180</v>
      </c>
      <c r="J5" s="149"/>
      <c r="K5" s="149"/>
      <c r="L5" s="52"/>
      <c r="M5" s="52"/>
    </row>
    <row r="6" spans="1:14" ht="13.5" thickBot="1">
      <c r="A6" s="152"/>
      <c r="B6" s="152"/>
      <c r="C6" s="152"/>
      <c r="D6" s="152"/>
      <c r="E6" s="153"/>
      <c r="F6" s="152"/>
      <c r="G6" s="152"/>
      <c r="H6" s="153"/>
      <c r="I6" s="154"/>
      <c r="J6" s="152"/>
      <c r="K6" s="152"/>
      <c r="L6" s="153"/>
      <c r="M6" s="153"/>
      <c r="N6" s="155"/>
    </row>
    <row r="7" spans="1:16" ht="21.75" customHeight="1">
      <c r="A7" s="301" t="s">
        <v>181</v>
      </c>
      <c r="B7" s="301"/>
      <c r="C7" s="301"/>
      <c r="D7" s="301"/>
      <c r="E7" s="301"/>
      <c r="F7" s="301"/>
      <c r="G7" s="301"/>
      <c r="H7" s="301"/>
      <c r="I7" s="301"/>
      <c r="J7" s="301"/>
      <c r="K7" s="301"/>
      <c r="L7" s="130"/>
      <c r="M7" s="130"/>
      <c r="N7" s="130"/>
      <c r="O7" s="130"/>
      <c r="P7" s="130"/>
    </row>
    <row r="8" spans="1:16" ht="12.75">
      <c r="A8" s="301"/>
      <c r="B8" s="301"/>
      <c r="C8" s="301"/>
      <c r="D8" s="301"/>
      <c r="E8" s="301"/>
      <c r="F8" s="301"/>
      <c r="G8" s="301"/>
      <c r="H8" s="301"/>
      <c r="I8" s="301"/>
      <c r="J8" s="301"/>
      <c r="K8" s="301"/>
      <c r="L8" s="132"/>
      <c r="M8" s="132"/>
      <c r="N8" s="130"/>
      <c r="O8" s="130"/>
      <c r="P8" s="130"/>
    </row>
    <row r="9" spans="1:13" ht="51">
      <c r="A9" s="301"/>
      <c r="B9" s="301"/>
      <c r="C9" s="301"/>
      <c r="D9" s="301"/>
      <c r="E9" s="301"/>
      <c r="F9" s="301"/>
      <c r="G9" s="301"/>
      <c r="H9" s="301"/>
      <c r="I9" s="301"/>
      <c r="J9" s="301"/>
      <c r="K9" s="301"/>
      <c r="L9" s="73"/>
      <c r="M9" s="133" t="s">
        <v>89</v>
      </c>
    </row>
    <row r="10" spans="1:13" ht="19.5" customHeight="1">
      <c r="A10" s="135" t="s">
        <v>0</v>
      </c>
      <c r="B10" s="303" t="s">
        <v>182</v>
      </c>
      <c r="C10" s="299"/>
      <c r="D10" s="299"/>
      <c r="E10" s="299"/>
      <c r="F10" s="299"/>
      <c r="G10" s="299"/>
      <c r="H10" s="299"/>
      <c r="I10" s="299"/>
      <c r="J10" s="136"/>
      <c r="L10" s="73"/>
      <c r="M10" s="137"/>
    </row>
    <row r="11" spans="1:13" ht="12.75">
      <c r="A11" s="135"/>
      <c r="B11" s="299"/>
      <c r="C11" s="299"/>
      <c r="D11" s="299"/>
      <c r="E11" s="299"/>
      <c r="F11" s="299"/>
      <c r="G11" s="299"/>
      <c r="H11" s="299"/>
      <c r="I11" s="299"/>
      <c r="J11" s="136"/>
      <c r="L11" s="73"/>
      <c r="M11" s="73"/>
    </row>
    <row r="12" spans="1:13" ht="12.75">
      <c r="A12" s="135"/>
      <c r="B12" s="299"/>
      <c r="C12" s="299"/>
      <c r="D12" s="299"/>
      <c r="E12" s="299"/>
      <c r="F12" s="299"/>
      <c r="G12" s="299"/>
      <c r="H12" s="299"/>
      <c r="I12" s="299"/>
      <c r="J12" s="136"/>
      <c r="L12" s="73"/>
      <c r="M12" s="138">
        <f>IF(+'Data Entry Page'!L22&lt;&gt;"",+'Data Entry Page'!L22,"")</f>
      </c>
    </row>
    <row r="13" spans="1:13" ht="12.75" customHeight="1">
      <c r="A13" s="135" t="s">
        <v>2</v>
      </c>
      <c r="B13" s="300" t="s">
        <v>183</v>
      </c>
      <c r="C13" s="300"/>
      <c r="D13" s="300"/>
      <c r="E13" s="300"/>
      <c r="F13" s="300"/>
      <c r="G13" s="300"/>
      <c r="H13" s="300"/>
      <c r="I13" s="300"/>
      <c r="J13" s="300"/>
      <c r="K13" s="300"/>
      <c r="L13" s="73"/>
      <c r="M13" s="73"/>
    </row>
    <row r="14" spans="1:13" ht="12.75">
      <c r="A14" s="135"/>
      <c r="B14" s="300"/>
      <c r="C14" s="300"/>
      <c r="D14" s="300"/>
      <c r="E14" s="300"/>
      <c r="F14" s="300"/>
      <c r="G14" s="300"/>
      <c r="H14" s="300"/>
      <c r="I14" s="300"/>
      <c r="J14" s="300"/>
      <c r="K14" s="300"/>
      <c r="L14" s="73"/>
      <c r="M14" s="138">
        <f>IF(+'Form A'!N66&lt;&gt;"",+'Form A'!N66,"")</f>
      </c>
    </row>
    <row r="15" spans="1:13" ht="12.75" customHeight="1">
      <c r="A15" s="135" t="s">
        <v>79</v>
      </c>
      <c r="B15" s="300" t="s">
        <v>324</v>
      </c>
      <c r="C15" s="300"/>
      <c r="D15" s="300"/>
      <c r="E15" s="300"/>
      <c r="F15" s="300"/>
      <c r="G15" s="300"/>
      <c r="H15" s="300"/>
      <c r="I15" s="300"/>
      <c r="J15" s="300"/>
      <c r="K15" s="300"/>
      <c r="L15" s="73"/>
      <c r="M15" s="73"/>
    </row>
    <row r="16" spans="1:13" ht="12.75">
      <c r="A16" s="135"/>
      <c r="B16" s="300"/>
      <c r="C16" s="300"/>
      <c r="D16" s="300"/>
      <c r="E16" s="300"/>
      <c r="F16" s="300"/>
      <c r="G16" s="300"/>
      <c r="H16" s="300"/>
      <c r="I16" s="300"/>
      <c r="J16" s="300"/>
      <c r="K16" s="300"/>
      <c r="L16" s="73"/>
      <c r="M16" s="73"/>
    </row>
    <row r="17" spans="1:13" ht="12.75">
      <c r="A17" s="135"/>
      <c r="B17" s="300" t="s">
        <v>184</v>
      </c>
      <c r="C17" s="300"/>
      <c r="D17" s="300"/>
      <c r="E17" s="300"/>
      <c r="F17" s="300"/>
      <c r="G17" s="300"/>
      <c r="H17" s="300"/>
      <c r="I17" s="300"/>
      <c r="J17" s="300"/>
      <c r="K17" s="300"/>
      <c r="L17" s="73"/>
      <c r="M17" s="139">
        <f>IF(AND('Data Entry Page'!$E$42="Yes",'Data Entry Page'!$J$43&lt;1),+'Form B'!M44,IF('Data Entry Page'!$G$26&gt;0,+'Data Entry Page'!$G$26,""))</f>
      </c>
    </row>
    <row r="18" spans="1:13" ht="12.75">
      <c r="A18" s="135"/>
      <c r="B18" s="140" t="s">
        <v>185</v>
      </c>
      <c r="C18" s="140"/>
      <c r="D18" s="95"/>
      <c r="E18" s="95"/>
      <c r="F18" s="95"/>
      <c r="G18" s="95"/>
      <c r="H18" s="95"/>
      <c r="I18" s="141">
        <f>IF('Data Entry Page'!E26&lt;&gt;"",'Data Entry Page'!E26,"")</f>
      </c>
      <c r="J18" s="73"/>
      <c r="L18" s="73"/>
      <c r="M18" s="73"/>
    </row>
    <row r="19" spans="1:13" ht="12.75" customHeight="1">
      <c r="A19" s="135" t="s">
        <v>3</v>
      </c>
      <c r="B19" s="303" t="s">
        <v>186</v>
      </c>
      <c r="C19" s="303"/>
      <c r="D19" s="303"/>
      <c r="E19" s="303"/>
      <c r="F19" s="303"/>
      <c r="G19" s="303"/>
      <c r="H19" s="303"/>
      <c r="I19" s="303"/>
      <c r="J19" s="303"/>
      <c r="K19" s="303"/>
      <c r="L19" s="73"/>
      <c r="M19" s="73"/>
    </row>
    <row r="20" spans="1:13" ht="12.75">
      <c r="A20" s="135"/>
      <c r="B20" s="312" t="s">
        <v>187</v>
      </c>
      <c r="C20" s="312"/>
      <c r="D20" s="312"/>
      <c r="E20" s="312"/>
      <c r="F20" s="312"/>
      <c r="G20" s="312"/>
      <c r="H20" s="312"/>
      <c r="I20" s="312"/>
      <c r="J20" s="312"/>
      <c r="K20" s="312"/>
      <c r="L20" s="73"/>
      <c r="M20" s="142">
        <f>IF(AND('Data Entry Page'!$E$42="Yes",'Data Entry Page'!$J$43=""),+M17,IF('Data Entry Page'!$G$26&gt;0,'Summary Page'!M17,M14))</f>
      </c>
    </row>
    <row r="21" spans="1:13" ht="12.75">
      <c r="A21" s="135" t="s">
        <v>4</v>
      </c>
      <c r="B21" s="98" t="s">
        <v>189</v>
      </c>
      <c r="C21" s="98"/>
      <c r="D21" s="73"/>
      <c r="E21" s="73"/>
      <c r="F21" s="73"/>
      <c r="G21" s="73"/>
      <c r="H21" s="52"/>
      <c r="I21" s="73"/>
      <c r="J21" s="73"/>
      <c r="L21" s="73"/>
      <c r="M21" s="73"/>
    </row>
    <row r="22" spans="1:13" ht="12.75">
      <c r="A22" s="135"/>
      <c r="B22" s="73" t="s">
        <v>188</v>
      </c>
      <c r="C22" s="73"/>
      <c r="D22" s="73"/>
      <c r="E22" s="73"/>
      <c r="F22" s="73"/>
      <c r="G22" s="73"/>
      <c r="H22" s="52"/>
      <c r="I22" s="73"/>
      <c r="J22" s="73"/>
      <c r="L22" s="73"/>
      <c r="M22" s="138">
        <f>IF(OR('Data Entry Page'!E42&lt;&gt;"Yes",'Data Entry Page'!J43&gt;1),IF('Data Entry Page'!L24&lt;&gt;"",'Data Entry Page'!L24,""),'Summary Page'!M17)</f>
      </c>
    </row>
    <row r="23" spans="1:13" ht="12.75">
      <c r="A23" s="135" t="s">
        <v>5</v>
      </c>
      <c r="B23" s="98" t="s">
        <v>190</v>
      </c>
      <c r="C23" s="98"/>
      <c r="D23" s="73"/>
      <c r="E23" s="73"/>
      <c r="F23" s="73"/>
      <c r="G23" s="73"/>
      <c r="H23" s="73"/>
      <c r="I23" s="73"/>
      <c r="J23" s="73"/>
      <c r="L23" s="73"/>
      <c r="M23" s="139">
        <f>IF('Data Entry Page'!E61&gt;0,IF(M20&lt;M22,M20,M22),"")</f>
      </c>
    </row>
    <row r="24" spans="1:13" ht="12.75" customHeight="1">
      <c r="A24" s="135" t="s">
        <v>80</v>
      </c>
      <c r="B24" s="300" t="s">
        <v>191</v>
      </c>
      <c r="C24" s="300"/>
      <c r="D24" s="300"/>
      <c r="E24" s="300"/>
      <c r="F24" s="300"/>
      <c r="G24" s="300"/>
      <c r="H24" s="300"/>
      <c r="I24" s="300"/>
      <c r="J24" s="300"/>
      <c r="K24" s="300"/>
      <c r="L24" s="73"/>
      <c r="M24" s="144"/>
    </row>
    <row r="25" spans="1:13" ht="12.75" customHeight="1">
      <c r="A25" s="135"/>
      <c r="B25" s="297" t="s">
        <v>123</v>
      </c>
      <c r="C25" s="297"/>
      <c r="D25" s="297"/>
      <c r="E25" s="297"/>
      <c r="F25" s="297"/>
      <c r="G25" s="297"/>
      <c r="H25" s="297"/>
      <c r="I25" s="297"/>
      <c r="J25" s="297"/>
      <c r="K25" s="297"/>
      <c r="L25" s="73"/>
      <c r="M25" s="274"/>
    </row>
    <row r="26" spans="1:13" ht="12.75" customHeight="1">
      <c r="A26" s="135"/>
      <c r="B26" s="297" t="s">
        <v>124</v>
      </c>
      <c r="C26" s="297"/>
      <c r="D26" s="297"/>
      <c r="E26" s="297"/>
      <c r="F26" s="297"/>
      <c r="G26" s="297"/>
      <c r="H26" s="297"/>
      <c r="I26" s="297"/>
      <c r="J26" s="297"/>
      <c r="K26" s="297"/>
      <c r="L26" s="73"/>
      <c r="M26" s="274"/>
    </row>
    <row r="27" spans="1:13" ht="12.75">
      <c r="A27" s="135" t="s">
        <v>81</v>
      </c>
      <c r="B27" s="300" t="s">
        <v>192</v>
      </c>
      <c r="C27" s="299"/>
      <c r="D27" s="299"/>
      <c r="E27" s="299"/>
      <c r="F27" s="299"/>
      <c r="G27" s="299"/>
      <c r="H27" s="299"/>
      <c r="I27" s="299"/>
      <c r="J27" s="299"/>
      <c r="K27" s="299"/>
      <c r="L27" s="73"/>
      <c r="M27" s="109"/>
    </row>
    <row r="28" spans="1:13" ht="12.75">
      <c r="A28" s="135"/>
      <c r="B28" s="299"/>
      <c r="C28" s="299"/>
      <c r="D28" s="299"/>
      <c r="E28" s="299"/>
      <c r="F28" s="299"/>
      <c r="G28" s="299"/>
      <c r="H28" s="299"/>
      <c r="I28" s="299"/>
      <c r="J28" s="299"/>
      <c r="K28" s="299"/>
      <c r="L28" s="73"/>
      <c r="M28" s="144"/>
    </row>
    <row r="29" spans="1:12" ht="12.75">
      <c r="A29" s="135" t="s">
        <v>6</v>
      </c>
      <c r="B29" s="98" t="s">
        <v>193</v>
      </c>
      <c r="C29" s="98"/>
      <c r="D29" s="73"/>
      <c r="E29" s="73"/>
      <c r="F29" s="73"/>
      <c r="G29" s="73"/>
      <c r="H29" s="73"/>
      <c r="I29" s="73"/>
      <c r="J29" s="73"/>
      <c r="K29" s="48"/>
      <c r="L29" s="73"/>
    </row>
    <row r="30" spans="1:12" ht="12.75">
      <c r="A30" s="135"/>
      <c r="B30" s="302" t="s">
        <v>319</v>
      </c>
      <c r="C30" s="302"/>
      <c r="D30" s="302"/>
      <c r="E30" s="302"/>
      <c r="F30" s="302"/>
      <c r="G30" s="302"/>
      <c r="H30" s="302"/>
      <c r="I30" s="302"/>
      <c r="J30" s="302"/>
      <c r="K30" s="302"/>
      <c r="L30" s="73"/>
    </row>
    <row r="31" spans="1:13" ht="12.75">
      <c r="A31" s="135"/>
      <c r="B31" s="304" t="s">
        <v>194</v>
      </c>
      <c r="C31" s="299"/>
      <c r="D31" s="299"/>
      <c r="E31" s="299"/>
      <c r="F31" s="299"/>
      <c r="G31" s="299"/>
      <c r="H31" s="299"/>
      <c r="I31" s="299"/>
      <c r="J31" s="107"/>
      <c r="K31" s="107"/>
      <c r="L31" s="73"/>
      <c r="M31" s="144"/>
    </row>
    <row r="32" spans="1:13" ht="12.75">
      <c r="A32" s="135" t="s">
        <v>7</v>
      </c>
      <c r="B32" s="98" t="s">
        <v>195</v>
      </c>
      <c r="C32" s="98"/>
      <c r="D32" s="73"/>
      <c r="E32" s="73"/>
      <c r="F32" s="73"/>
      <c r="G32" s="73"/>
      <c r="H32" s="73"/>
      <c r="I32" s="73"/>
      <c r="J32" s="73"/>
      <c r="K32" s="48"/>
      <c r="L32" s="73"/>
      <c r="M32" s="144"/>
    </row>
    <row r="33" spans="1:13" ht="13.5" thickBot="1">
      <c r="A33" s="135" t="s">
        <v>8</v>
      </c>
      <c r="B33" s="98" t="s">
        <v>196</v>
      </c>
      <c r="C33" s="98"/>
      <c r="D33" s="73"/>
      <c r="E33" s="73"/>
      <c r="F33" s="73"/>
      <c r="G33" s="73"/>
      <c r="H33" s="73"/>
      <c r="I33" s="73"/>
      <c r="J33" s="73"/>
      <c r="K33" s="48"/>
      <c r="L33" s="73"/>
      <c r="M33" s="145">
        <f>IF('Data Entry Page'!$E$61&lt;&gt;"",IF('Data Entry Page'!$L$22&lt;&gt;"",IF(OR(M24&lt;&gt;"",M28&lt;&gt;"",M31&lt;&gt;"",M32&lt;&gt;"")+M23-M24-M28-M31+M32,+M23-M24-M28-M31+M32),""),"")</f>
      </c>
    </row>
    <row r="34" spans="1:13" ht="14.25" thickBot="1" thickTop="1">
      <c r="A34" s="135" t="s">
        <v>1</v>
      </c>
      <c r="B34" s="146" t="s">
        <v>197</v>
      </c>
      <c r="C34" s="146"/>
      <c r="D34" s="95"/>
      <c r="E34" s="95"/>
      <c r="F34" s="95"/>
      <c r="G34" s="95"/>
      <c r="H34" s="93"/>
      <c r="I34" s="93"/>
      <c r="J34" s="73"/>
      <c r="K34" s="48"/>
      <c r="L34" s="73"/>
      <c r="M34" s="145">
        <f>IF('Data Entry Page'!$J$61&gt;0,IF('Data Entry Page'!$L$22&lt;&gt;'Data Entry Page'!$J$22,'Form C'!$K$47,""),"")</f>
      </c>
    </row>
    <row r="35" spans="1:13" ht="13.5" thickTop="1">
      <c r="A35" s="135" t="s">
        <v>9</v>
      </c>
      <c r="B35" s="98" t="s">
        <v>325</v>
      </c>
      <c r="C35" s="98"/>
      <c r="D35" s="73"/>
      <c r="E35" s="73"/>
      <c r="F35" s="73"/>
      <c r="G35" s="73"/>
      <c r="H35" s="73"/>
      <c r="I35" s="73"/>
      <c r="J35" s="73"/>
      <c r="K35" s="48"/>
      <c r="L35" s="73"/>
      <c r="M35" s="109"/>
    </row>
    <row r="36" spans="1:13" ht="13.5" thickBot="1">
      <c r="A36" s="73"/>
      <c r="B36" s="307" t="s">
        <v>326</v>
      </c>
      <c r="C36" s="307"/>
      <c r="D36" s="307"/>
      <c r="E36" s="307"/>
      <c r="F36" s="136"/>
      <c r="G36" s="136"/>
      <c r="H36" s="136"/>
      <c r="I36" s="136"/>
      <c r="J36" s="136"/>
      <c r="K36" s="48"/>
      <c r="L36" s="73"/>
      <c r="M36" s="145">
        <f>IF(OR('Data Entry Page'!$E$42="No",'Data Entry Page'!$J$43&gt;0),+'Form B'!M44,"")</f>
      </c>
    </row>
    <row r="37" spans="1:13" ht="13.5" thickTop="1">
      <c r="A37" s="135"/>
      <c r="B37" s="117"/>
      <c r="C37" s="117"/>
      <c r="D37" s="117"/>
      <c r="E37" s="117"/>
      <c r="F37" s="117"/>
      <c r="G37" s="73"/>
      <c r="H37" s="52"/>
      <c r="I37" s="73"/>
      <c r="J37" s="73"/>
      <c r="K37" s="143"/>
      <c r="L37" s="73"/>
      <c r="M37" s="73"/>
    </row>
    <row r="38" spans="1:13" s="258" customFormat="1" ht="15">
      <c r="A38" s="254" t="s">
        <v>198</v>
      </c>
      <c r="B38" s="255"/>
      <c r="C38" s="255"/>
      <c r="D38" s="255"/>
      <c r="E38" s="255"/>
      <c r="F38" s="255"/>
      <c r="G38" s="255"/>
      <c r="H38" s="256"/>
      <c r="I38" s="255"/>
      <c r="J38" s="255"/>
      <c r="K38" s="257"/>
      <c r="L38" s="255"/>
      <c r="M38" s="255"/>
    </row>
    <row r="39" spans="1:14" s="258" customFormat="1" ht="13.5" customHeight="1">
      <c r="A39" s="259" t="s">
        <v>199</v>
      </c>
      <c r="B39" s="259"/>
      <c r="C39" s="259"/>
      <c r="D39" s="305"/>
      <c r="E39" s="306"/>
      <c r="F39" s="260" t="s">
        <v>200</v>
      </c>
      <c r="G39" s="290">
        <f>+A4</f>
      </c>
      <c r="H39" s="290"/>
      <c r="I39" s="290"/>
      <c r="J39" s="290"/>
      <c r="K39" s="261" t="s">
        <v>201</v>
      </c>
      <c r="L39" s="262"/>
      <c r="M39" s="262"/>
      <c r="N39" s="262"/>
    </row>
    <row r="40" spans="1:14" s="258" customFormat="1" ht="15">
      <c r="A40" s="291"/>
      <c r="B40" s="292"/>
      <c r="C40" s="259" t="s">
        <v>202</v>
      </c>
      <c r="D40" s="262"/>
      <c r="E40" s="262"/>
      <c r="F40" s="262"/>
      <c r="G40" s="259"/>
      <c r="H40" s="262"/>
      <c r="I40" s="259"/>
      <c r="J40" s="259"/>
      <c r="K40" s="263"/>
      <c r="L40" s="259"/>
      <c r="M40" s="259"/>
      <c r="N40" s="262"/>
    </row>
    <row r="41" spans="1:14" s="258" customFormat="1" ht="15">
      <c r="A41" s="265" t="s">
        <v>203</v>
      </c>
      <c r="B41" s="262"/>
      <c r="C41" s="262"/>
      <c r="D41" s="262"/>
      <c r="E41" s="262"/>
      <c r="F41" s="262"/>
      <c r="G41" s="262"/>
      <c r="H41" s="262"/>
      <c r="I41" s="266"/>
      <c r="J41" s="266"/>
      <c r="K41" s="267"/>
      <c r="L41" s="266"/>
      <c r="M41" s="266"/>
      <c r="N41" s="262"/>
    </row>
    <row r="42" spans="1:14" s="258" customFormat="1" ht="15">
      <c r="A42" s="293"/>
      <c r="B42" s="294"/>
      <c r="C42" s="262"/>
      <c r="D42" s="293"/>
      <c r="E42" s="294"/>
      <c r="F42" s="294"/>
      <c r="G42" s="262"/>
      <c r="H42" s="293"/>
      <c r="I42" s="294"/>
      <c r="J42" s="268"/>
      <c r="K42" s="269"/>
      <c r="L42" s="295"/>
      <c r="M42" s="296"/>
      <c r="N42" s="262"/>
    </row>
    <row r="43" spans="1:14" s="258" customFormat="1" ht="15">
      <c r="A43" s="264" t="s">
        <v>33</v>
      </c>
      <c r="B43" s="262"/>
      <c r="C43" s="262"/>
      <c r="D43" s="262" t="s">
        <v>204</v>
      </c>
      <c r="E43" s="270"/>
      <c r="F43" s="262"/>
      <c r="G43" s="264"/>
      <c r="H43" s="262" t="s">
        <v>205</v>
      </c>
      <c r="I43" s="262"/>
      <c r="J43" s="264"/>
      <c r="K43" s="271"/>
      <c r="L43" s="271" t="s">
        <v>206</v>
      </c>
      <c r="M43" s="272"/>
      <c r="N43" s="262"/>
    </row>
    <row r="44" spans="1:13" ht="12.75">
      <c r="A44" s="135"/>
      <c r="B44" s="117"/>
      <c r="C44" s="117"/>
      <c r="D44" s="117"/>
      <c r="E44" s="117"/>
      <c r="F44" s="117"/>
      <c r="G44" s="73"/>
      <c r="H44" s="52"/>
      <c r="I44" s="73"/>
      <c r="J44" s="73"/>
      <c r="K44" s="143"/>
      <c r="L44" s="73"/>
      <c r="M44" s="73"/>
    </row>
    <row r="45" spans="1:13" ht="12.75" customHeight="1">
      <c r="A45" s="311" t="s">
        <v>119</v>
      </c>
      <c r="B45" s="311"/>
      <c r="C45" s="311"/>
      <c r="D45" s="311"/>
      <c r="E45" s="311"/>
      <c r="F45" s="311"/>
      <c r="G45" s="311"/>
      <c r="H45" s="311"/>
      <c r="I45" s="311"/>
      <c r="J45" s="311"/>
      <c r="K45" s="311"/>
      <c r="L45" s="311"/>
      <c r="M45" s="311"/>
    </row>
    <row r="46" spans="1:13" s="45" customFormat="1" ht="12.75">
      <c r="A46" s="311"/>
      <c r="B46" s="311"/>
      <c r="C46" s="311"/>
      <c r="D46" s="311"/>
      <c r="E46" s="311"/>
      <c r="F46" s="311"/>
      <c r="G46" s="311"/>
      <c r="H46" s="311"/>
      <c r="I46" s="311"/>
      <c r="J46" s="311"/>
      <c r="K46" s="311"/>
      <c r="L46" s="311"/>
      <c r="M46" s="311"/>
    </row>
    <row r="47" spans="1:13" s="45" customFormat="1" ht="12.75">
      <c r="A47" s="311"/>
      <c r="B47" s="311"/>
      <c r="C47" s="311"/>
      <c r="D47" s="311"/>
      <c r="E47" s="311"/>
      <c r="F47" s="311"/>
      <c r="G47" s="311"/>
      <c r="H47" s="311"/>
      <c r="I47" s="311"/>
      <c r="J47" s="311"/>
      <c r="K47" s="311"/>
      <c r="L47" s="311"/>
      <c r="M47" s="311"/>
    </row>
    <row r="48" spans="1:13" ht="12.75">
      <c r="A48" s="298" t="s">
        <v>320</v>
      </c>
      <c r="B48" s="299"/>
      <c r="C48" s="299"/>
      <c r="D48" s="299"/>
      <c r="E48" s="299"/>
      <c r="F48" s="299"/>
      <c r="G48" s="299"/>
      <c r="H48" s="299"/>
      <c r="I48" s="299"/>
      <c r="J48" s="299"/>
      <c r="K48" s="299"/>
      <c r="L48" s="299"/>
      <c r="M48" s="299"/>
    </row>
    <row r="49" spans="1:13" ht="12.75">
      <c r="A49" s="298"/>
      <c r="B49" s="299"/>
      <c r="C49" s="299"/>
      <c r="D49" s="299"/>
      <c r="E49" s="299"/>
      <c r="F49" s="299"/>
      <c r="G49" s="299"/>
      <c r="H49" s="299"/>
      <c r="I49" s="299"/>
      <c r="J49" s="299"/>
      <c r="K49" s="299"/>
      <c r="L49" s="299"/>
      <c r="M49" s="299"/>
    </row>
    <row r="50" spans="1:13" ht="12.75">
      <c r="A50" s="299"/>
      <c r="B50" s="299"/>
      <c r="C50" s="299"/>
      <c r="D50" s="299"/>
      <c r="E50" s="299"/>
      <c r="F50" s="299"/>
      <c r="G50" s="299"/>
      <c r="H50" s="299"/>
      <c r="I50" s="299"/>
      <c r="J50" s="299"/>
      <c r="K50" s="299"/>
      <c r="L50" s="299"/>
      <c r="M50" s="299"/>
    </row>
    <row r="51" spans="1:13" ht="12.75">
      <c r="A51" s="134"/>
      <c r="B51" s="134"/>
      <c r="C51" s="134"/>
      <c r="D51" s="134"/>
      <c r="E51" s="134"/>
      <c r="F51" s="134"/>
      <c r="G51" s="134"/>
      <c r="H51" s="134"/>
      <c r="I51" s="134"/>
      <c r="J51" s="134"/>
      <c r="K51" s="134"/>
      <c r="L51" s="134"/>
      <c r="M51" s="134"/>
    </row>
    <row r="52" spans="1:13" ht="12.75">
      <c r="A52" s="134"/>
      <c r="B52" s="134"/>
      <c r="C52" s="134"/>
      <c r="D52" s="134"/>
      <c r="E52" s="134"/>
      <c r="F52" s="134"/>
      <c r="G52" s="134"/>
      <c r="H52" s="134"/>
      <c r="I52" s="134"/>
      <c r="J52" s="134"/>
      <c r="K52" s="134"/>
      <c r="L52" s="134"/>
      <c r="M52" s="134"/>
    </row>
    <row r="53" spans="1:13" ht="12.75">
      <c r="A53" s="134"/>
      <c r="B53" s="134"/>
      <c r="C53" s="134"/>
      <c r="D53" s="134"/>
      <c r="E53" s="134"/>
      <c r="F53" s="134"/>
      <c r="G53" s="134"/>
      <c r="H53" s="134"/>
      <c r="I53" s="134"/>
      <c r="J53" s="134"/>
      <c r="K53" s="134"/>
      <c r="L53" s="134"/>
      <c r="M53" s="134"/>
    </row>
    <row r="54" spans="2:13" ht="12.75">
      <c r="B54" s="151"/>
      <c r="C54" s="151"/>
      <c r="D54" s="151"/>
      <c r="E54" s="151"/>
      <c r="F54" s="151"/>
      <c r="G54" s="151"/>
      <c r="H54" s="151"/>
      <c r="I54" s="151"/>
      <c r="J54" s="151"/>
      <c r="K54" s="151"/>
      <c r="L54" s="151"/>
      <c r="M54" s="151"/>
    </row>
    <row r="55" ht="12.75">
      <c r="K55" s="48"/>
    </row>
    <row r="56" ht="12.75">
      <c r="K56" s="48"/>
    </row>
    <row r="57" ht="12.75">
      <c r="K57" s="48"/>
    </row>
    <row r="58" ht="12.75"/>
    <row r="59" ht="12.75"/>
    <row r="60" ht="12.75"/>
    <row r="61" ht="12.75"/>
    <row r="68" spans="1:13" ht="12.75">
      <c r="A68" s="151"/>
      <c r="B68" s="151"/>
      <c r="C68" s="151"/>
      <c r="D68" s="151"/>
      <c r="E68" s="151"/>
      <c r="F68" s="151"/>
      <c r="G68" s="151"/>
      <c r="H68" s="151"/>
      <c r="I68" s="151"/>
      <c r="J68" s="151"/>
      <c r="K68" s="151"/>
      <c r="L68" s="151"/>
      <c r="M68" s="151"/>
    </row>
    <row r="69" spans="1:13" ht="12.75">
      <c r="A69" s="151"/>
      <c r="B69" s="151"/>
      <c r="C69" s="151"/>
      <c r="D69" s="151"/>
      <c r="E69" s="151"/>
      <c r="F69" s="151"/>
      <c r="G69" s="151"/>
      <c r="H69" s="151"/>
      <c r="I69" s="151"/>
      <c r="J69" s="151"/>
      <c r="K69" s="151"/>
      <c r="L69" s="151"/>
      <c r="M69" s="151"/>
    </row>
  </sheetData>
  <sheetProtection password="E008" sheet="1"/>
  <mergeCells count="26">
    <mergeCell ref="B36:E36"/>
    <mergeCell ref="A4:D4"/>
    <mergeCell ref="F4:G4"/>
    <mergeCell ref="I4:K4"/>
    <mergeCell ref="B10:I12"/>
    <mergeCell ref="A45:M47"/>
    <mergeCell ref="B20:K20"/>
    <mergeCell ref="B13:K14"/>
    <mergeCell ref="B24:K24"/>
    <mergeCell ref="B25:K25"/>
    <mergeCell ref="B26:K26"/>
    <mergeCell ref="A48:M50"/>
    <mergeCell ref="B27:K28"/>
    <mergeCell ref="A7:K9"/>
    <mergeCell ref="B15:K16"/>
    <mergeCell ref="B17:K17"/>
    <mergeCell ref="B30:K30"/>
    <mergeCell ref="B19:K19"/>
    <mergeCell ref="B31:I31"/>
    <mergeCell ref="D39:E39"/>
    <mergeCell ref="G39:J39"/>
    <mergeCell ref="A40:B40"/>
    <mergeCell ref="A42:B42"/>
    <mergeCell ref="D42:F42"/>
    <mergeCell ref="H42:I42"/>
    <mergeCell ref="L42:M42"/>
  </mergeCells>
  <printOptions/>
  <pageMargins left="0" right="0" top="0.25" bottom="0" header="0.2" footer="0"/>
  <pageSetup cellComments="asDisplayed" fitToHeight="1" fitToWidth="1" orientation="portrait" scale="88" r:id="rId3"/>
  <headerFooter>
    <oddFooter>&amp;L&amp;"Times New Roman,Bold"&amp;10(Form Revised 4-2021)&amp;C&amp;"Times New Roman,Bold"&amp;10Summary Page</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70"/>
  <sheetViews>
    <sheetView showGridLines="0" workbookViewId="0" topLeftCell="A1">
      <selection activeCell="N44" sqref="N44"/>
    </sheetView>
  </sheetViews>
  <sheetFormatPr defaultColWidth="9.00390625" defaultRowHeight="15.75"/>
  <cols>
    <col min="1" max="1" width="2.875" style="108" customWidth="1"/>
    <col min="2" max="2" width="2.625" style="108" hidden="1" customWidth="1"/>
    <col min="3" max="3" width="5.625" style="73" customWidth="1"/>
    <col min="4" max="4" width="16.625" style="73" customWidth="1"/>
    <col min="5" max="5" width="7.625" style="73" customWidth="1"/>
    <col min="6" max="6" width="4.625" style="73" customWidth="1"/>
    <col min="7" max="7" width="4.625" style="109" customWidth="1"/>
    <col min="8" max="8" width="16.625" style="170" customWidth="1"/>
    <col min="9" max="9" width="2.625" style="73" customWidth="1"/>
    <col min="10" max="10" width="8.625" style="73" customWidth="1"/>
    <col min="11" max="11" width="2.625" style="73" customWidth="1"/>
    <col min="12" max="12" width="15.625" style="73" customWidth="1"/>
    <col min="13" max="13" width="1.625" style="73" customWidth="1"/>
    <col min="14" max="14" width="16.625" style="73" customWidth="1"/>
    <col min="15" max="16" width="1.625" style="73" customWidth="1"/>
    <col min="17" max="16384" width="9.00390625" style="73" customWidth="1"/>
  </cols>
  <sheetData>
    <row r="1" spans="1:16" ht="12.75">
      <c r="A1" s="96" t="s">
        <v>323</v>
      </c>
      <c r="B1" s="97"/>
      <c r="C1" s="98"/>
      <c r="D1" s="98"/>
      <c r="E1" s="98"/>
      <c r="F1" s="98"/>
      <c r="G1" s="99"/>
      <c r="H1" s="100"/>
      <c r="I1" s="98"/>
      <c r="J1" s="98"/>
      <c r="K1" s="98"/>
      <c r="L1" s="98"/>
      <c r="M1" s="101" t="s">
        <v>85</v>
      </c>
      <c r="N1" s="125">
        <f ca="1">TODAY()</f>
        <v>45364</v>
      </c>
      <c r="O1" s="157"/>
      <c r="P1" s="158"/>
    </row>
    <row r="2" spans="1:14" ht="12.75">
      <c r="A2" s="102" t="s">
        <v>208</v>
      </c>
      <c r="B2" s="103"/>
      <c r="C2" s="104"/>
      <c r="D2" s="104"/>
      <c r="E2" s="104"/>
      <c r="F2" s="104"/>
      <c r="G2" s="104"/>
      <c r="H2" s="104"/>
      <c r="I2" s="104"/>
      <c r="J2" s="104"/>
      <c r="K2" s="104"/>
      <c r="L2" s="104"/>
      <c r="N2" s="156">
        <f>-'Data Entry Page'!L7</f>
        <v>-2023</v>
      </c>
    </row>
    <row r="3" spans="1:15" ht="12.75">
      <c r="A3" s="204" t="s">
        <v>122</v>
      </c>
      <c r="B3" s="149"/>
      <c r="C3" s="149"/>
      <c r="D3" s="149"/>
      <c r="E3" s="149"/>
      <c r="F3" s="149"/>
      <c r="G3" s="149"/>
      <c r="H3" s="149"/>
      <c r="I3" s="149"/>
      <c r="J3" s="149"/>
      <c r="K3" s="149"/>
      <c r="L3" s="149"/>
      <c r="M3" s="52"/>
      <c r="N3" s="129"/>
      <c r="O3" s="52"/>
    </row>
    <row r="4" spans="1:15" ht="12.75">
      <c r="A4" s="308">
        <f>IF(+'Data Entry Page'!E5&lt;&gt;"",+'Data Entry Page'!E5,"")</f>
      </c>
      <c r="B4" s="308"/>
      <c r="C4" s="308"/>
      <c r="D4" s="308"/>
      <c r="E4" s="308"/>
      <c r="H4" s="310">
        <f>IF(+'Data Entry Page'!E$6&lt;&gt;"",+'Data Entry Page'!E$6,"")</f>
      </c>
      <c r="I4" s="310"/>
      <c r="N4" s="315">
        <f>IF(+'Data Entry Page'!E8&lt;&gt;"",+'Data Entry Page'!E8,"")</f>
      </c>
      <c r="O4" s="316"/>
    </row>
    <row r="5" spans="1:15" ht="12.75">
      <c r="A5" s="320" t="s">
        <v>179</v>
      </c>
      <c r="B5" s="320"/>
      <c r="C5" s="320"/>
      <c r="D5" s="320"/>
      <c r="E5" s="320"/>
      <c r="H5" s="321" t="s">
        <v>145</v>
      </c>
      <c r="I5" s="321"/>
      <c r="N5" s="322" t="s">
        <v>180</v>
      </c>
      <c r="O5" s="322"/>
    </row>
    <row r="6" spans="1:15" ht="21" customHeight="1" thickBot="1">
      <c r="A6" s="317" t="s">
        <v>212</v>
      </c>
      <c r="B6" s="317"/>
      <c r="C6" s="317"/>
      <c r="D6" s="317"/>
      <c r="E6" s="317"/>
      <c r="F6" s="317"/>
      <c r="G6" s="317"/>
      <c r="H6" s="317"/>
      <c r="I6" s="317"/>
      <c r="J6" s="317"/>
      <c r="K6" s="317"/>
      <c r="L6" s="317"/>
      <c r="M6" s="317"/>
      <c r="N6" s="317"/>
      <c r="O6" s="317"/>
    </row>
    <row r="7" spans="1:12" ht="12.75">
      <c r="A7" s="159"/>
      <c r="B7" s="159"/>
      <c r="C7" s="52"/>
      <c r="D7" s="52"/>
      <c r="E7" s="52"/>
      <c r="F7" s="52"/>
      <c r="G7" s="148"/>
      <c r="H7" s="160"/>
      <c r="I7" s="52"/>
      <c r="J7" s="52"/>
      <c r="K7" s="52"/>
      <c r="L7" s="52"/>
    </row>
    <row r="8" spans="1:10" ht="12.75">
      <c r="A8" s="113" t="s">
        <v>10</v>
      </c>
      <c r="B8" s="161" t="s">
        <v>36</v>
      </c>
      <c r="C8" s="162">
        <f>-'Data Entry Page'!L7</f>
        <v>-2023</v>
      </c>
      <c r="D8" s="146" t="s">
        <v>213</v>
      </c>
      <c r="E8" s="95"/>
      <c r="F8" s="95"/>
      <c r="H8" s="163"/>
      <c r="I8" s="95"/>
      <c r="J8" s="95"/>
    </row>
    <row r="9" spans="3:12" ht="12.75">
      <c r="C9" s="95" t="s">
        <v>214</v>
      </c>
      <c r="D9" s="95"/>
      <c r="E9" s="95"/>
      <c r="F9" s="95"/>
      <c r="G9" s="95"/>
      <c r="H9" s="95"/>
      <c r="I9" s="95"/>
      <c r="J9" s="95"/>
      <c r="K9" s="95"/>
      <c r="L9" s="146"/>
    </row>
    <row r="10" spans="3:14" ht="14.25" customHeight="1">
      <c r="C10" s="135" t="s">
        <v>37</v>
      </c>
      <c r="D10" s="164">
        <f>IF('Data Entry Page'!E30+'Data Entry Page'!G30&gt;0,IF('Data Entry Page'!E30&gt;0,'Data Entry Page'!E30,0),"")</f>
      </c>
      <c r="E10" s="109" t="s">
        <v>39</v>
      </c>
      <c r="F10" s="95"/>
      <c r="G10" s="95" t="s">
        <v>38</v>
      </c>
      <c r="H10" s="164">
        <f>IF('Data Entry Page'!E30+'Data Entry Page'!G30&gt;0,IF('Data Entry Page'!G30&gt;0,'Data Entry Page'!G30,0),"")</f>
      </c>
      <c r="I10" s="111"/>
      <c r="J10" s="165" t="s">
        <v>40</v>
      </c>
      <c r="K10" s="111"/>
      <c r="N10" s="166">
        <f>IF('Data Entry Page'!E30+'Data Entry Page'!G30&gt;0,+D10+H10,"")</f>
      </c>
    </row>
    <row r="11" spans="3:14" ht="12.75">
      <c r="C11" s="95"/>
      <c r="D11" s="109" t="s">
        <v>41</v>
      </c>
      <c r="E11" s="95"/>
      <c r="F11" s="95"/>
      <c r="H11" s="110" t="s">
        <v>42</v>
      </c>
      <c r="I11" s="111"/>
      <c r="J11" s="111"/>
      <c r="K11" s="111"/>
      <c r="N11" s="110" t="s">
        <v>43</v>
      </c>
    </row>
    <row r="12" spans="1:12" ht="12.75">
      <c r="A12" s="113" t="s">
        <v>11</v>
      </c>
      <c r="B12" s="161" t="s">
        <v>36</v>
      </c>
      <c r="C12" s="98" t="s">
        <v>215</v>
      </c>
      <c r="H12" s="111"/>
      <c r="I12" s="111"/>
      <c r="J12" s="111"/>
      <c r="K12" s="111"/>
      <c r="L12" s="111"/>
    </row>
    <row r="13" spans="3:12" ht="12.75">
      <c r="C13" s="93" t="s">
        <v>216</v>
      </c>
      <c r="D13" s="95"/>
      <c r="E13" s="95"/>
      <c r="F13" s="95"/>
      <c r="G13" s="95"/>
      <c r="H13" s="111"/>
      <c r="I13" s="111"/>
      <c r="J13" s="111"/>
      <c r="K13" s="111"/>
      <c r="L13" s="111"/>
    </row>
    <row r="14" spans="3:14" ht="12.75">
      <c r="C14" s="135" t="s">
        <v>37</v>
      </c>
      <c r="D14" s="164">
        <f>IF(OR('Data Entry Page'!E31&lt;&gt;"",'Form A'!N10&lt;&gt;""),IF('Data Entry Page'!E31&gt;0,'Data Entry Page'!E31,0),"")</f>
      </c>
      <c r="E14" s="109" t="s">
        <v>39</v>
      </c>
      <c r="F14" s="95"/>
      <c r="G14" s="95" t="s">
        <v>38</v>
      </c>
      <c r="H14" s="164">
        <f>IF(OR(H10&lt;&gt;"",H25&lt;&gt;""),IF(+H10-H18-H25+H29+H33&lt;0,0,+H10-H18-H25+H29+H33),"")</f>
      </c>
      <c r="I14" s="111"/>
      <c r="J14" s="165" t="s">
        <v>40</v>
      </c>
      <c r="K14" s="111"/>
      <c r="N14" s="166">
        <f>IF(OR(D14&lt;&gt;"",H14&lt;&gt;""),+D14+H14,"")</f>
      </c>
    </row>
    <row r="15" spans="3:14" ht="12.75">
      <c r="C15" s="95"/>
      <c r="D15" s="109" t="s">
        <v>41</v>
      </c>
      <c r="E15" s="95"/>
      <c r="F15" s="95"/>
      <c r="H15" s="110" t="s">
        <v>45</v>
      </c>
      <c r="I15" s="111"/>
      <c r="J15" s="111"/>
      <c r="K15" s="111"/>
      <c r="N15" s="110" t="s">
        <v>43</v>
      </c>
    </row>
    <row r="16" spans="3:12" ht="12.75">
      <c r="C16" s="95"/>
      <c r="D16" s="109"/>
      <c r="E16" s="95"/>
      <c r="F16" s="95"/>
      <c r="G16" s="88" t="s">
        <v>217</v>
      </c>
      <c r="H16" s="112"/>
      <c r="I16" s="112"/>
      <c r="J16" s="111"/>
      <c r="K16" s="111"/>
      <c r="L16" s="110"/>
    </row>
    <row r="17" spans="1:12" ht="12.75">
      <c r="A17" s="113" t="s">
        <v>12</v>
      </c>
      <c r="B17" s="161" t="s">
        <v>36</v>
      </c>
      <c r="C17" s="98" t="s">
        <v>321</v>
      </c>
      <c r="H17" s="111"/>
      <c r="I17" s="111"/>
      <c r="J17" s="111"/>
      <c r="K17" s="111"/>
      <c r="L17" s="111"/>
    </row>
    <row r="18" spans="3:14" ht="12.75">
      <c r="C18" s="135" t="s">
        <v>37</v>
      </c>
      <c r="D18" s="164">
        <f>IF(OR('Data Entry Page'!E32&lt;&gt;"",'Form A'!N10&lt;&gt;""),IF('Data Entry Page'!E32&gt;0,'Data Entry Page'!E32,0),"")</f>
      </c>
      <c r="E18" s="109" t="s">
        <v>39</v>
      </c>
      <c r="F18" s="95"/>
      <c r="G18" s="95" t="s">
        <v>38</v>
      </c>
      <c r="H18" s="164">
        <f>IF(OR('Data Entry Page'!G32&lt;&gt;"",'Form A'!N10&lt;&gt;""),IF('Data Entry Page'!G32&gt;0,'Data Entry Page'!G32,0),"")</f>
      </c>
      <c r="I18" s="111"/>
      <c r="J18" s="165" t="s">
        <v>40</v>
      </c>
      <c r="K18" s="111"/>
      <c r="N18" s="166">
        <f>IF(OR(D18&lt;&gt;"",H18&lt;&gt;""),+D18+H18,"")</f>
      </c>
    </row>
    <row r="19" spans="3:14" ht="12.75">
      <c r="C19" s="95"/>
      <c r="D19" s="109" t="s">
        <v>41</v>
      </c>
      <c r="E19" s="95"/>
      <c r="F19" s="95"/>
      <c r="H19" s="110" t="s">
        <v>42</v>
      </c>
      <c r="I19" s="111"/>
      <c r="J19" s="111"/>
      <c r="K19" s="111"/>
      <c r="N19" s="110" t="s">
        <v>43</v>
      </c>
    </row>
    <row r="20" spans="1:12" ht="12.75">
      <c r="A20" s="113" t="s">
        <v>13</v>
      </c>
      <c r="B20" s="113"/>
      <c r="C20" s="98" t="s">
        <v>218</v>
      </c>
      <c r="H20" s="111"/>
      <c r="I20" s="111"/>
      <c r="J20" s="111"/>
      <c r="K20" s="111"/>
      <c r="L20" s="111"/>
    </row>
    <row r="21" spans="3:14" ht="12.75">
      <c r="C21" s="73" t="s">
        <v>219</v>
      </c>
      <c r="H21" s="75"/>
      <c r="I21" s="75"/>
      <c r="J21" s="75"/>
      <c r="K21" s="111"/>
      <c r="N21" s="51">
        <f>IF(OR(N10&lt;&gt;"",N14&lt;&gt;"",N18&lt;&gt;""),+N10-N14-N18,"")</f>
      </c>
    </row>
    <row r="22" spans="1:12" ht="17.25" customHeight="1">
      <c r="A22" s="113" t="s">
        <v>14</v>
      </c>
      <c r="B22" s="161" t="s">
        <v>36</v>
      </c>
      <c r="C22" s="276">
        <f>-'Data Entry Page'!L7+1</f>
        <v>-2022</v>
      </c>
      <c r="D22" s="98" t="s">
        <v>220</v>
      </c>
      <c r="H22" s="111"/>
      <c r="I22" s="111"/>
      <c r="J22" s="111"/>
      <c r="K22" s="111"/>
      <c r="L22" s="111"/>
    </row>
    <row r="23" spans="1:12" ht="12.75">
      <c r="A23" s="113"/>
      <c r="B23" s="113"/>
      <c r="C23" s="94" t="s">
        <v>221</v>
      </c>
      <c r="D23" s="95"/>
      <c r="E23" s="95"/>
      <c r="F23" s="95"/>
      <c r="G23" s="95"/>
      <c r="H23" s="95"/>
      <c r="I23" s="95"/>
      <c r="J23" s="95"/>
      <c r="K23" s="95"/>
      <c r="L23" s="95"/>
    </row>
    <row r="24" spans="1:12" ht="12.75">
      <c r="A24" s="113"/>
      <c r="B24" s="113"/>
      <c r="C24" s="95" t="s">
        <v>222</v>
      </c>
      <c r="D24" s="95"/>
      <c r="E24" s="95"/>
      <c r="F24" s="95"/>
      <c r="G24" s="95"/>
      <c r="H24" s="95"/>
      <c r="I24" s="95"/>
      <c r="J24" s="95"/>
      <c r="K24" s="95"/>
      <c r="L24" s="95"/>
    </row>
    <row r="25" spans="3:14" ht="12.75">
      <c r="C25" s="135" t="s">
        <v>37</v>
      </c>
      <c r="D25" s="164">
        <f>IF(+'Data Entry Page'!E33+'Data Entry Page'!G33&gt;0,IF('Data Entry Page'!E33&gt;0,'Data Entry Page'!E33,0),"")</f>
      </c>
      <c r="E25" s="109" t="s">
        <v>39</v>
      </c>
      <c r="F25" s="95"/>
      <c r="G25" s="95" t="s">
        <v>38</v>
      </c>
      <c r="H25" s="164">
        <f>IF('Data Entry Page'!E33+'Data Entry Page'!G33&gt;0,IF('Data Entry Page'!G33&gt;0,'Data Entry Page'!G33,0),"")</f>
      </c>
      <c r="I25" s="111"/>
      <c r="J25" s="165" t="s">
        <v>40</v>
      </c>
      <c r="K25" s="111"/>
      <c r="N25" s="166">
        <f>IF(OR(D25&lt;&gt;"",H25&lt;&gt;""),+D25+H25,"")</f>
      </c>
    </row>
    <row r="26" spans="3:14" ht="12.75">
      <c r="C26" s="95"/>
      <c r="D26" s="109" t="s">
        <v>41</v>
      </c>
      <c r="E26" s="95"/>
      <c r="F26" s="95"/>
      <c r="H26" s="110" t="s">
        <v>42</v>
      </c>
      <c r="I26" s="111"/>
      <c r="J26" s="111"/>
      <c r="K26" s="111"/>
      <c r="N26" s="110" t="s">
        <v>43</v>
      </c>
    </row>
    <row r="27" spans="1:12" ht="12.75">
      <c r="A27" s="113" t="s">
        <v>15</v>
      </c>
      <c r="B27" s="161" t="s">
        <v>36</v>
      </c>
      <c r="C27" s="98" t="s">
        <v>223</v>
      </c>
      <c r="H27" s="111"/>
      <c r="I27" s="111"/>
      <c r="J27" s="111"/>
      <c r="K27" s="111"/>
      <c r="L27" s="111"/>
    </row>
    <row r="28" spans="3:12" ht="12.75">
      <c r="C28" s="95" t="s">
        <v>224</v>
      </c>
      <c r="D28" s="95"/>
      <c r="E28" s="95"/>
      <c r="F28" s="95"/>
      <c r="H28" s="75"/>
      <c r="I28" s="75"/>
      <c r="J28" s="75"/>
      <c r="K28" s="111"/>
      <c r="L28" s="75"/>
    </row>
    <row r="29" spans="3:14" ht="12.75">
      <c r="C29" s="135" t="s">
        <v>37</v>
      </c>
      <c r="D29" s="164">
        <f>IF(OR('Data Entry Page'!E34&lt;&gt;"",'Form A'!N25&lt;&gt;""),IF('Data Entry Page'!E34&gt;0,'Data Entry Page'!E34,0),"")</f>
      </c>
      <c r="E29" s="109" t="s">
        <v>39</v>
      </c>
      <c r="F29" s="95"/>
      <c r="G29" s="95" t="s">
        <v>38</v>
      </c>
      <c r="H29" s="164">
        <f>IF(OR('Data Entry Page'!G34&lt;&gt;"",'Form A'!N25&lt;&gt;""),IF('Data Entry Page'!G34&gt;0,'Data Entry Page'!G34,0),"")</f>
      </c>
      <c r="I29" s="111"/>
      <c r="J29" s="165" t="s">
        <v>40</v>
      </c>
      <c r="K29" s="111"/>
      <c r="N29" s="166">
        <f>IF(OR(D29&lt;&gt;"",H29&lt;&gt;""),+D29+H29,"")</f>
      </c>
    </row>
    <row r="30" spans="3:14" ht="12.75">
      <c r="C30" s="95"/>
      <c r="D30" s="109" t="s">
        <v>41</v>
      </c>
      <c r="E30" s="95"/>
      <c r="F30" s="95"/>
      <c r="H30" s="110" t="s">
        <v>42</v>
      </c>
      <c r="I30" s="111"/>
      <c r="J30" s="111"/>
      <c r="K30" s="111"/>
      <c r="N30" s="110" t="s">
        <v>43</v>
      </c>
    </row>
    <row r="31" spans="1:12" ht="12.75">
      <c r="A31" s="113" t="s">
        <v>16</v>
      </c>
      <c r="B31" s="161" t="s">
        <v>36</v>
      </c>
      <c r="C31" s="167" t="s">
        <v>225</v>
      </c>
      <c r="D31" s="95"/>
      <c r="E31" s="95"/>
      <c r="F31" s="95"/>
      <c r="G31" s="95"/>
      <c r="H31" s="95"/>
      <c r="I31" s="95"/>
      <c r="J31" s="95"/>
      <c r="K31" s="95"/>
      <c r="L31" s="95"/>
    </row>
    <row r="32" spans="1:12" ht="12.75">
      <c r="A32" s="113"/>
      <c r="B32" s="113"/>
      <c r="C32" s="95" t="s">
        <v>224</v>
      </c>
      <c r="D32" s="95"/>
      <c r="E32" s="95"/>
      <c r="F32" s="95"/>
      <c r="G32" s="95"/>
      <c r="H32" s="111"/>
      <c r="I32" s="111"/>
      <c r="J32" s="111"/>
      <c r="K32" s="111"/>
      <c r="L32" s="111"/>
    </row>
    <row r="33" spans="3:14" ht="12.75">
      <c r="C33" s="135" t="s">
        <v>37</v>
      </c>
      <c r="D33" s="164">
        <f>IF(OR('Data Entry Page'!E35&lt;&gt;"",'Form A'!N25&lt;&gt;""),IF('Data Entry Page'!E35&gt;0,'Data Entry Page'!E35,0),"")</f>
      </c>
      <c r="E33" s="109" t="s">
        <v>39</v>
      </c>
      <c r="F33" s="95"/>
      <c r="G33" s="95" t="s">
        <v>38</v>
      </c>
      <c r="H33" s="164">
        <f>IF(OR('Data Entry Page'!G35&lt;&gt;"",'Form A'!N25&lt;&gt;""),IF('Data Entry Page'!G35&gt;0,'Data Entry Page'!G35,0),"")</f>
      </c>
      <c r="I33" s="111"/>
      <c r="J33" s="165" t="s">
        <v>40</v>
      </c>
      <c r="K33" s="111"/>
      <c r="N33" s="166">
        <f>IF(OR(D33&lt;&gt;"",H33&lt;&gt;""),+D33+H33,"")</f>
      </c>
    </row>
    <row r="34" spans="3:14" ht="12.75">
      <c r="C34" s="95"/>
      <c r="D34" s="109" t="s">
        <v>41</v>
      </c>
      <c r="E34" s="95"/>
      <c r="F34" s="95"/>
      <c r="H34" s="110" t="s">
        <v>42</v>
      </c>
      <c r="I34" s="111"/>
      <c r="J34" s="111"/>
      <c r="K34" s="111"/>
      <c r="N34" s="110" t="s">
        <v>43</v>
      </c>
    </row>
    <row r="35" spans="1:11" ht="12.75">
      <c r="A35" s="113" t="s">
        <v>17</v>
      </c>
      <c r="B35" s="113"/>
      <c r="C35" s="98" t="s">
        <v>226</v>
      </c>
      <c r="H35" s="75"/>
      <c r="I35" s="75"/>
      <c r="J35" s="75"/>
      <c r="K35" s="111"/>
    </row>
    <row r="36" spans="1:14" s="52" customFormat="1" ht="12.75">
      <c r="A36" s="159"/>
      <c r="B36" s="159"/>
      <c r="C36" s="52" t="s">
        <v>227</v>
      </c>
      <c r="G36" s="148"/>
      <c r="H36" s="160"/>
      <c r="N36" s="51">
        <f>IF(OR(N25&lt;&gt;"",N29&lt;&gt;"",N33&lt;&gt;""),+N25-N29-N33,"")</f>
      </c>
    </row>
    <row r="37" spans="2:12" ht="13.5" hidden="1" thickTop="1">
      <c r="B37" s="108" t="s">
        <v>44</v>
      </c>
      <c r="H37" s="111"/>
      <c r="I37" s="111"/>
      <c r="J37" s="111"/>
      <c r="K37" s="111"/>
      <c r="L37" s="51">
        <f>IF(N10&lt;&gt;"",D10+H10+D14+D18+H18+D29+H29+D33+H33+'Informational Data'!M37,"")</f>
      </c>
    </row>
    <row r="38" spans="8:14" ht="5.25" customHeight="1">
      <c r="H38" s="111"/>
      <c r="I38" s="111"/>
      <c r="J38" s="111"/>
      <c r="K38" s="111"/>
      <c r="M38" s="109"/>
      <c r="N38" s="99"/>
    </row>
    <row r="39" spans="1:14" ht="15.75" customHeight="1">
      <c r="A39" s="318" t="s">
        <v>228</v>
      </c>
      <c r="B39" s="318"/>
      <c r="C39" s="318"/>
      <c r="D39" s="318"/>
      <c r="E39" s="318"/>
      <c r="F39" s="318"/>
      <c r="G39" s="318"/>
      <c r="H39" s="318"/>
      <c r="I39" s="318"/>
      <c r="J39" s="318"/>
      <c r="K39" s="318"/>
      <c r="L39" s="318"/>
      <c r="M39" s="114"/>
      <c r="N39" s="179"/>
    </row>
    <row r="40" spans="1:14" s="48" customFormat="1" ht="51" customHeight="1">
      <c r="A40" s="319"/>
      <c r="B40" s="319"/>
      <c r="C40" s="319"/>
      <c r="D40" s="319"/>
      <c r="E40" s="319"/>
      <c r="F40" s="319"/>
      <c r="G40" s="319"/>
      <c r="H40" s="319"/>
      <c r="I40" s="319"/>
      <c r="J40" s="319"/>
      <c r="K40" s="319"/>
      <c r="L40" s="319"/>
      <c r="M40" s="73"/>
      <c r="N40" s="133" t="s">
        <v>125</v>
      </c>
    </row>
    <row r="41" spans="1:12" ht="12.75">
      <c r="A41" s="113" t="s">
        <v>18</v>
      </c>
      <c r="B41" s="113"/>
      <c r="C41" s="168" t="s">
        <v>229</v>
      </c>
      <c r="D41" s="107"/>
      <c r="E41" s="107"/>
      <c r="F41" s="107"/>
      <c r="G41" s="107"/>
      <c r="H41" s="107"/>
      <c r="I41" s="107"/>
      <c r="J41" s="107"/>
      <c r="K41" s="107"/>
      <c r="L41" s="107"/>
    </row>
    <row r="42" spans="3:14" ht="12.75">
      <c r="C42" s="107" t="s">
        <v>230</v>
      </c>
      <c r="D42" s="107"/>
      <c r="E42" s="107"/>
      <c r="F42" s="107"/>
      <c r="G42" s="107"/>
      <c r="H42" s="107"/>
      <c r="I42" s="107"/>
      <c r="J42" s="107"/>
      <c r="K42" s="107"/>
      <c r="L42" s="107"/>
      <c r="N42" s="169">
        <f>IF(OR($N$21&lt;&gt;"",$N$36&lt;&gt;""),IF($N$36=0,0,ROUND(+($N$21-$N$36)/$N$36,6)),"")</f>
      </c>
    </row>
    <row r="43" spans="1:14" ht="12.75">
      <c r="A43" s="113" t="s">
        <v>19</v>
      </c>
      <c r="B43" s="113"/>
      <c r="C43" s="167" t="s">
        <v>231</v>
      </c>
      <c r="D43" s="95"/>
      <c r="E43" s="95"/>
      <c r="F43" s="95"/>
      <c r="G43" s="95"/>
      <c r="J43" s="52"/>
      <c r="M43" s="135"/>
      <c r="N43" s="171">
        <v>0.065</v>
      </c>
    </row>
    <row r="44" spans="1:14" ht="12.75">
      <c r="A44" s="113" t="s">
        <v>20</v>
      </c>
      <c r="B44" s="113"/>
      <c r="C44" s="98" t="s">
        <v>232</v>
      </c>
      <c r="N44" s="51">
        <f>IF(+$N$36&lt;&gt;"",$N$36,"")</f>
      </c>
    </row>
    <row r="45" spans="1:14" ht="12.75">
      <c r="A45" s="113" t="s">
        <v>21</v>
      </c>
      <c r="B45" s="113"/>
      <c r="C45" s="276">
        <f>-'Data Entry Page'!L7+1</f>
        <v>-2022</v>
      </c>
      <c r="D45" s="98" t="s">
        <v>233</v>
      </c>
      <c r="N45" s="172">
        <f>+'Summary Page'!$M$12</f>
      </c>
    </row>
    <row r="46" spans="1:10" ht="12.75">
      <c r="A46" s="113" t="s">
        <v>22</v>
      </c>
      <c r="B46" s="113"/>
      <c r="C46" s="167" t="s">
        <v>234</v>
      </c>
      <c r="D46" s="95"/>
      <c r="E46" s="95"/>
      <c r="F46" s="95"/>
      <c r="G46" s="95"/>
      <c r="H46" s="95"/>
      <c r="I46" s="95"/>
      <c r="J46" s="93"/>
    </row>
    <row r="47" spans="3:14" ht="12.75">
      <c r="C47" s="95" t="s">
        <v>235</v>
      </c>
      <c r="D47" s="95"/>
      <c r="E47" s="95"/>
      <c r="F47" s="95"/>
      <c r="G47" s="95"/>
      <c r="H47" s="95"/>
      <c r="I47" s="95"/>
      <c r="J47" s="93"/>
      <c r="N47" s="51">
        <f>IF(OR(N44&lt;&gt;"",N45&lt;&gt;""),ROUND(+N44*N45/100,0),"")</f>
      </c>
    </row>
    <row r="48" spans="1:10" ht="12.75">
      <c r="A48" s="113" t="s">
        <v>23</v>
      </c>
      <c r="B48" s="161" t="s">
        <v>36</v>
      </c>
      <c r="C48" s="167" t="s">
        <v>236</v>
      </c>
      <c r="D48" s="95"/>
      <c r="E48" s="95"/>
      <c r="F48" s="95"/>
      <c r="G48" s="95"/>
      <c r="H48" s="95"/>
      <c r="I48" s="95"/>
      <c r="J48" s="107"/>
    </row>
    <row r="49" spans="1:14" ht="12.75">
      <c r="A49" s="113"/>
      <c r="B49" s="113"/>
      <c r="C49" s="95" t="s">
        <v>237</v>
      </c>
      <c r="D49" s="95"/>
      <c r="E49" s="95"/>
      <c r="F49" s="95"/>
      <c r="G49" s="95"/>
      <c r="H49" s="95"/>
      <c r="I49" s="95"/>
      <c r="J49" s="107"/>
      <c r="N49" s="51">
        <f>IF('Data Entry Page'!$J$36&lt;&gt;"",IF('Data Entry Page'!$J$36&gt;0,'Data Entry Page'!$J$36,0),"")</f>
      </c>
    </row>
    <row r="50" spans="1:14" ht="12.75">
      <c r="A50" s="113" t="s">
        <v>24</v>
      </c>
      <c r="B50" s="113"/>
      <c r="C50" s="98" t="s">
        <v>238</v>
      </c>
      <c r="H50" s="160"/>
      <c r="I50" s="52"/>
      <c r="J50" s="52"/>
      <c r="N50" s="51">
        <f>IF(OR(N47&lt;&gt;"",N49&lt;&gt;""),+N47+N49,"")</f>
      </c>
    </row>
    <row r="51" spans="1:10" ht="12.75">
      <c r="A51" s="108" t="s">
        <v>25</v>
      </c>
      <c r="C51" s="98" t="s">
        <v>239</v>
      </c>
      <c r="H51" s="160"/>
      <c r="I51" s="52"/>
      <c r="J51" s="52"/>
    </row>
    <row r="52" spans="3:12" ht="12.75">
      <c r="C52" s="95" t="s">
        <v>240</v>
      </c>
      <c r="D52" s="107"/>
      <c r="E52" s="107"/>
      <c r="F52" s="107"/>
      <c r="G52" s="107"/>
      <c r="H52" s="107"/>
      <c r="I52" s="107"/>
      <c r="J52" s="107"/>
      <c r="K52" s="107"/>
      <c r="L52" s="107"/>
    </row>
    <row r="53" spans="3:14" ht="12.75">
      <c r="C53" s="95" t="s">
        <v>241</v>
      </c>
      <c r="D53" s="107"/>
      <c r="E53" s="107"/>
      <c r="F53" s="107"/>
      <c r="G53" s="107"/>
      <c r="H53" s="107"/>
      <c r="I53" s="107"/>
      <c r="J53" s="107"/>
      <c r="K53" s="107"/>
      <c r="L53" s="107"/>
      <c r="N53" s="173">
        <f>IF(N42&lt;&gt;"",IF(N42&lt;0,0,IF(AND(N42&gt;0.05,N43&gt;0.05),0.05,IF(N42&lt;N43,N42,N43))),"")</f>
      </c>
    </row>
    <row r="54" spans="1:14" ht="12.75">
      <c r="A54" s="113" t="s">
        <v>26</v>
      </c>
      <c r="B54" s="113"/>
      <c r="C54" s="167" t="s">
        <v>242</v>
      </c>
      <c r="D54" s="95"/>
      <c r="E54" s="95"/>
      <c r="H54" s="160"/>
      <c r="I54" s="52"/>
      <c r="J54" s="52"/>
      <c r="N54" s="174">
        <f>IF(OR(N50&lt;&gt;"",N53&lt;&gt;""),ROUND(N50*N53,0),"")</f>
      </c>
    </row>
    <row r="55" spans="1:14" ht="12.75">
      <c r="A55" s="113" t="s">
        <v>27</v>
      </c>
      <c r="B55" s="113"/>
      <c r="C55" s="98" t="s">
        <v>243</v>
      </c>
      <c r="H55" s="160"/>
      <c r="I55" s="52"/>
      <c r="J55" s="52"/>
      <c r="N55" s="275">
        <f>IF(OR(N50&lt;&gt;"",N54&lt;&gt;""),+N50+N54,"")</f>
      </c>
    </row>
    <row r="56" spans="1:14" ht="12.75">
      <c r="A56" s="113" t="s">
        <v>28</v>
      </c>
      <c r="B56" s="113"/>
      <c r="C56" s="98" t="s">
        <v>307</v>
      </c>
      <c r="H56" s="160"/>
      <c r="I56" s="52"/>
      <c r="J56" s="52"/>
      <c r="N56" s="52"/>
    </row>
    <row r="57" spans="1:14" ht="12.75">
      <c r="A57" s="113"/>
      <c r="B57" s="113"/>
      <c r="C57" s="140" t="s">
        <v>244</v>
      </c>
      <c r="H57" s="160"/>
      <c r="I57" s="52"/>
      <c r="J57" s="52"/>
      <c r="N57" s="160"/>
    </row>
    <row r="58" spans="1:14" ht="12.75">
      <c r="A58" s="113"/>
      <c r="B58" s="113"/>
      <c r="C58" s="140" t="s">
        <v>246</v>
      </c>
      <c r="H58" s="160"/>
      <c r="I58" s="52"/>
      <c r="J58" s="52"/>
      <c r="N58" s="160"/>
    </row>
    <row r="59" spans="1:14" ht="12.75">
      <c r="A59" s="113"/>
      <c r="B59" s="113"/>
      <c r="C59" s="176" t="s">
        <v>245</v>
      </c>
      <c r="H59" s="160"/>
      <c r="I59" s="52"/>
      <c r="J59" s="52"/>
      <c r="N59" s="174">
        <f>IF('Data Entry Page'!J37&lt;&gt;"",'Data Entry Page'!J37,"")</f>
      </c>
    </row>
    <row r="60" spans="1:14" ht="12.75">
      <c r="A60" s="113" t="s">
        <v>306</v>
      </c>
      <c r="B60" s="113"/>
      <c r="C60" s="98" t="s">
        <v>308</v>
      </c>
      <c r="H60" s="160"/>
      <c r="I60" s="52"/>
      <c r="J60" s="52"/>
      <c r="N60" s="275">
        <f>IF($N$59&lt;&gt;"",IF($N$59-$N$49&gt;0,N59-N49,0),"")</f>
      </c>
    </row>
    <row r="61" spans="1:14" ht="12.75">
      <c r="A61" s="113" t="s">
        <v>305</v>
      </c>
      <c r="B61" s="161" t="s">
        <v>36</v>
      </c>
      <c r="C61" s="175" t="s">
        <v>310</v>
      </c>
      <c r="D61" s="140"/>
      <c r="E61" s="140"/>
      <c r="F61" s="140"/>
      <c r="G61" s="140"/>
      <c r="H61" s="147"/>
      <c r="I61" s="147"/>
      <c r="J61" s="147"/>
      <c r="K61" s="107"/>
      <c r="L61" s="107"/>
      <c r="N61" s="51">
        <f>IF(N59&lt;&gt;"",N59-N60,"")</f>
      </c>
    </row>
    <row r="62" spans="1:14" ht="12.75">
      <c r="A62" s="113" t="s">
        <v>29</v>
      </c>
      <c r="B62" s="113"/>
      <c r="C62" s="175" t="s">
        <v>309</v>
      </c>
      <c r="D62" s="140"/>
      <c r="E62" s="140"/>
      <c r="F62" s="140"/>
      <c r="G62" s="140"/>
      <c r="H62" s="147"/>
      <c r="I62" s="95"/>
      <c r="J62" s="107"/>
      <c r="K62" s="107"/>
      <c r="L62" s="107"/>
      <c r="N62" s="51">
        <f>IF(OR(N55&lt;&gt;"",N61&lt;&gt;""),+N55-N61,"")</f>
      </c>
    </row>
    <row r="63" spans="1:14" ht="12.75">
      <c r="A63" s="113" t="s">
        <v>30</v>
      </c>
      <c r="B63" s="113"/>
      <c r="C63" s="98" t="s">
        <v>247</v>
      </c>
      <c r="N63" s="51">
        <f>+$N$21</f>
      </c>
    </row>
    <row r="64" spans="1:12" ht="12.75">
      <c r="A64" s="113" t="s">
        <v>31</v>
      </c>
      <c r="B64" s="113"/>
      <c r="C64" s="175" t="s">
        <v>248</v>
      </c>
      <c r="D64" s="175"/>
      <c r="E64" s="175"/>
      <c r="F64" s="175"/>
      <c r="G64" s="175"/>
      <c r="H64" s="105"/>
      <c r="I64" s="107"/>
      <c r="J64" s="107"/>
      <c r="K64" s="107"/>
      <c r="L64" s="107"/>
    </row>
    <row r="65" spans="3:10" ht="12.75">
      <c r="C65" s="94" t="s">
        <v>35</v>
      </c>
      <c r="D65" s="177"/>
      <c r="E65" s="177"/>
      <c r="F65" s="177"/>
      <c r="H65" s="160"/>
      <c r="I65" s="52"/>
      <c r="J65" s="160"/>
    </row>
    <row r="66" spans="1:14" ht="12.75">
      <c r="A66" s="159"/>
      <c r="B66" s="159"/>
      <c r="C66" s="128" t="s">
        <v>249</v>
      </c>
      <c r="D66" s="52"/>
      <c r="E66" s="52"/>
      <c r="F66" s="52"/>
      <c r="G66" s="148"/>
      <c r="H66" s="160"/>
      <c r="I66" s="52"/>
      <c r="J66" s="52"/>
      <c r="K66" s="52"/>
      <c r="L66" s="52"/>
      <c r="N66" s="172">
        <f>IF(OR(N62&lt;&gt;"",N63&lt;&gt;""),IF(N63&gt;0,ROUND(N62/N63*100,4),0),"")</f>
      </c>
    </row>
    <row r="67" spans="1:12" ht="6" customHeight="1">
      <c r="A67" s="159"/>
      <c r="B67" s="159"/>
      <c r="C67" s="52"/>
      <c r="D67" s="52"/>
      <c r="E67" s="52"/>
      <c r="F67" s="52"/>
      <c r="G67" s="148"/>
      <c r="H67" s="160"/>
      <c r="I67" s="52"/>
      <c r="J67" s="52"/>
      <c r="K67" s="52"/>
      <c r="L67" s="52"/>
    </row>
    <row r="68" spans="1:15" ht="12.75">
      <c r="A68" s="108" t="s">
        <v>34</v>
      </c>
      <c r="C68" s="313" t="s">
        <v>250</v>
      </c>
      <c r="D68" s="313"/>
      <c r="E68" s="313"/>
      <c r="F68" s="313"/>
      <c r="G68" s="313"/>
      <c r="H68" s="313"/>
      <c r="I68" s="313"/>
      <c r="J68" s="313"/>
      <c r="K68" s="313"/>
      <c r="L68" s="313"/>
      <c r="M68" s="314"/>
      <c r="N68" s="314"/>
      <c r="O68" s="314"/>
    </row>
    <row r="69" spans="3:15" ht="12.75">
      <c r="C69" s="313"/>
      <c r="D69" s="313"/>
      <c r="E69" s="313"/>
      <c r="F69" s="313"/>
      <c r="G69" s="313"/>
      <c r="H69" s="313"/>
      <c r="I69" s="313"/>
      <c r="J69" s="313"/>
      <c r="K69" s="313"/>
      <c r="L69" s="313"/>
      <c r="M69" s="314"/>
      <c r="N69" s="314"/>
      <c r="O69" s="314"/>
    </row>
    <row r="70" spans="3:15" ht="12.75">
      <c r="C70" s="313"/>
      <c r="D70" s="313"/>
      <c r="E70" s="313"/>
      <c r="F70" s="313"/>
      <c r="G70" s="313"/>
      <c r="H70" s="313"/>
      <c r="I70" s="313"/>
      <c r="J70" s="313"/>
      <c r="K70" s="313"/>
      <c r="L70" s="313"/>
      <c r="M70" s="314"/>
      <c r="N70" s="314"/>
      <c r="O70" s="314"/>
    </row>
  </sheetData>
  <sheetProtection password="E008" sheet="1"/>
  <mergeCells count="9">
    <mergeCell ref="C68:O70"/>
    <mergeCell ref="N4:O4"/>
    <mergeCell ref="A6:O6"/>
    <mergeCell ref="A39:L40"/>
    <mergeCell ref="A5:E5"/>
    <mergeCell ref="H5:I5"/>
    <mergeCell ref="H4:I4"/>
    <mergeCell ref="N5:O5"/>
    <mergeCell ref="A4:E4"/>
  </mergeCells>
  <printOptions/>
  <pageMargins left="0" right="0" top="0.3" bottom="0" header="0.2" footer="0"/>
  <pageSetup cellComments="atEnd" firstPageNumber="1" useFirstPageNumber="1" fitToHeight="1" fitToWidth="1" orientation="portrait" scale="74" r:id="rId1"/>
  <headerFooter>
    <oddHeader>&amp;R&amp;"Times New Roman,Bold"&amp;10
&amp;D</oddHeader>
    <oddFooter>&amp;L&amp;"Times New Roman,Bold"&amp;10(Form Revised 12-2018)&amp;C&amp;"Times New Roman,Bold"&amp;10Form 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D44" sqref="D44"/>
    </sheetView>
  </sheetViews>
  <sheetFormatPr defaultColWidth="9.00390625" defaultRowHeight="15.75"/>
  <cols>
    <col min="1" max="1" width="3.125" style="108" customWidth="1"/>
    <col min="2" max="2" width="11.125" style="73" customWidth="1"/>
    <col min="3" max="5" width="9.625" style="73" customWidth="1"/>
    <col min="6" max="6" width="1.625" style="73" customWidth="1"/>
    <col min="7" max="7" width="10.625" style="73" customWidth="1"/>
    <col min="8" max="8" width="1.625" style="73" customWidth="1"/>
    <col min="9" max="9" width="14.625" style="73" customWidth="1"/>
    <col min="10" max="10" width="1.625" style="73" customWidth="1"/>
    <col min="11" max="11" width="14.625" style="73" customWidth="1"/>
    <col min="12" max="12" width="2.125" style="73" customWidth="1"/>
    <col min="13" max="13" width="16.625" style="73" customWidth="1"/>
    <col min="14" max="14" width="1.625" style="73" customWidth="1"/>
    <col min="15" max="16384" width="9.00390625" style="73" customWidth="1"/>
  </cols>
  <sheetData>
    <row r="1" spans="1:13" ht="12.75">
      <c r="A1" s="96" t="s">
        <v>323</v>
      </c>
      <c r="B1" s="98"/>
      <c r="C1" s="98"/>
      <c r="D1" s="98"/>
      <c r="E1" s="98"/>
      <c r="F1" s="98"/>
      <c r="G1" s="98"/>
      <c r="H1" s="98"/>
      <c r="I1" s="98"/>
      <c r="J1" s="98"/>
      <c r="K1" s="137"/>
      <c r="L1" s="101" t="s">
        <v>85</v>
      </c>
      <c r="M1" s="125">
        <f ca="1">TODAY()</f>
        <v>45364</v>
      </c>
    </row>
    <row r="2" spans="1:15" ht="12.75">
      <c r="A2" s="180" t="s">
        <v>209</v>
      </c>
      <c r="B2" s="88"/>
      <c r="C2" s="88"/>
      <c r="D2" s="88"/>
      <c r="E2" s="88"/>
      <c r="F2" s="88"/>
      <c r="G2" s="88"/>
      <c r="H2" s="88"/>
      <c r="I2" s="88"/>
      <c r="J2" s="88"/>
      <c r="M2" s="192">
        <f>-'Data Entry Page'!L7</f>
        <v>-2023</v>
      </c>
      <c r="N2" s="193"/>
      <c r="O2" s="193"/>
    </row>
    <row r="3" spans="1:10" ht="12.75">
      <c r="A3" s="159" t="s">
        <v>122</v>
      </c>
      <c r="B3" s="191"/>
      <c r="C3" s="191"/>
      <c r="D3" s="191"/>
      <c r="E3" s="191"/>
      <c r="F3" s="191"/>
      <c r="G3" s="191"/>
      <c r="H3" s="191"/>
      <c r="I3" s="191"/>
      <c r="J3" s="191"/>
    </row>
    <row r="4" spans="1:12" ht="15.75" customHeight="1">
      <c r="A4" s="308">
        <f>IF('Data Entry Page'!E5&lt;&gt;"",+'Data Entry Page'!E5,"")</f>
      </c>
      <c r="B4" s="308"/>
      <c r="C4" s="308"/>
      <c r="E4" s="310">
        <f>IF('Data Entry Page'!E6&lt;&gt;"",+'Data Entry Page'!E6,"")</f>
      </c>
      <c r="F4" s="310"/>
      <c r="G4" s="310"/>
      <c r="J4" s="315">
        <f>IF(+'Data Entry Page'!E5&lt;&gt;"",+'Data Entry Page'!E5,"")</f>
      </c>
      <c r="K4" s="315"/>
      <c r="L4" s="315"/>
    </row>
    <row r="5" spans="1:12" ht="12.75">
      <c r="A5" s="320" t="s">
        <v>179</v>
      </c>
      <c r="B5" s="320"/>
      <c r="C5" s="320"/>
      <c r="E5" s="322" t="s">
        <v>145</v>
      </c>
      <c r="F5" s="322"/>
      <c r="G5" s="322"/>
      <c r="J5" s="322" t="s">
        <v>180</v>
      </c>
      <c r="K5" s="322"/>
      <c r="L5" s="322"/>
    </row>
    <row r="6" spans="1:13" ht="18.75" customHeight="1" thickBot="1">
      <c r="A6" s="194" t="s">
        <v>126</v>
      </c>
      <c r="B6" s="194"/>
      <c r="C6" s="194"/>
      <c r="D6" s="194"/>
      <c r="E6" s="194"/>
      <c r="F6" s="194"/>
      <c r="G6" s="153"/>
      <c r="H6" s="153"/>
      <c r="I6" s="153"/>
      <c r="J6" s="153"/>
      <c r="K6" s="153"/>
      <c r="L6" s="153"/>
      <c r="M6" s="153"/>
    </row>
    <row r="7" spans="1:13" s="52" customFormat="1" ht="15.75" customHeight="1">
      <c r="A7" s="304" t="s">
        <v>127</v>
      </c>
      <c r="B7" s="304"/>
      <c r="C7" s="304"/>
      <c r="D7" s="304"/>
      <c r="E7" s="304"/>
      <c r="F7" s="304"/>
      <c r="G7" s="304"/>
      <c r="H7" s="304"/>
      <c r="I7" s="304"/>
      <c r="J7" s="304"/>
      <c r="K7" s="304"/>
      <c r="L7" s="304"/>
      <c r="M7" s="299"/>
    </row>
    <row r="8" spans="1:13" ht="12.75">
      <c r="A8" s="304"/>
      <c r="B8" s="304"/>
      <c r="C8" s="304"/>
      <c r="D8" s="304"/>
      <c r="E8" s="304"/>
      <c r="F8" s="304"/>
      <c r="G8" s="304"/>
      <c r="H8" s="304"/>
      <c r="I8" s="304"/>
      <c r="J8" s="304"/>
      <c r="K8" s="304"/>
      <c r="L8" s="304"/>
      <c r="M8" s="299"/>
    </row>
    <row r="10" spans="1:11" ht="12.75">
      <c r="A10" s="113" t="s">
        <v>10</v>
      </c>
      <c r="B10" s="98" t="s">
        <v>251</v>
      </c>
      <c r="K10" s="181">
        <f>IF(OR(+'Data Entry Page'!E40&lt;&gt;"",'Data Entry Page'!E42&lt;&gt;""),'Data Entry Page'!E40,"")</f>
      </c>
    </row>
    <row r="12" spans="1:2" ht="12.75">
      <c r="A12" s="113" t="s">
        <v>11</v>
      </c>
      <c r="B12" s="98" t="s">
        <v>252</v>
      </c>
    </row>
    <row r="13" spans="1:10" ht="12.75">
      <c r="A13" s="113"/>
      <c r="B13" s="95" t="s">
        <v>107</v>
      </c>
      <c r="C13" s="95"/>
      <c r="D13" s="95"/>
      <c r="E13" s="95"/>
      <c r="F13" s="95"/>
      <c r="G13" s="95"/>
      <c r="H13" s="95"/>
      <c r="I13" s="95"/>
      <c r="J13" s="95"/>
    </row>
    <row r="14" spans="1:10" ht="12.75">
      <c r="A14" s="113"/>
      <c r="B14" s="95"/>
      <c r="C14" s="95"/>
      <c r="D14" s="95"/>
      <c r="E14" s="95"/>
      <c r="F14" s="95"/>
      <c r="G14" s="95"/>
      <c r="H14" s="95"/>
      <c r="I14" s="95"/>
      <c r="J14" s="95"/>
    </row>
    <row r="15" spans="1:10" ht="12.75">
      <c r="A15" s="113"/>
      <c r="B15" s="95"/>
      <c r="C15" s="95"/>
      <c r="D15" s="95"/>
      <c r="E15" s="95"/>
      <c r="F15" s="95"/>
      <c r="G15" s="95"/>
      <c r="H15" s="95"/>
      <c r="I15" s="95"/>
      <c r="J15" s="95"/>
    </row>
    <row r="16" spans="1:10" ht="12.75">
      <c r="A16" s="113"/>
      <c r="B16" s="95"/>
      <c r="C16" s="95"/>
      <c r="D16" s="95"/>
      <c r="E16" s="95"/>
      <c r="F16" s="95"/>
      <c r="G16" s="95"/>
      <c r="H16" s="95"/>
      <c r="I16" s="95"/>
      <c r="J16" s="95"/>
    </row>
    <row r="17" spans="1:10" ht="12.75">
      <c r="A17" s="113"/>
      <c r="B17" s="95"/>
      <c r="C17" s="95"/>
      <c r="D17" s="95"/>
      <c r="E17" s="95"/>
      <c r="F17" s="95"/>
      <c r="G17" s="95"/>
      <c r="H17" s="95"/>
      <c r="I17" s="95"/>
      <c r="J17" s="95"/>
    </row>
    <row r="18" spans="1:10" ht="12.75">
      <c r="A18" s="113"/>
      <c r="B18" s="95"/>
      <c r="C18" s="95"/>
      <c r="D18" s="95"/>
      <c r="E18" s="95"/>
      <c r="F18" s="95"/>
      <c r="G18" s="95"/>
      <c r="H18" s="95"/>
      <c r="I18" s="95"/>
      <c r="J18" s="95"/>
    </row>
    <row r="19" spans="1:10" ht="12.75">
      <c r="A19" s="113"/>
      <c r="B19" s="95"/>
      <c r="C19" s="95"/>
      <c r="D19" s="95"/>
      <c r="E19" s="95"/>
      <c r="F19" s="95"/>
      <c r="G19" s="95"/>
      <c r="H19" s="95"/>
      <c r="I19" s="95"/>
      <c r="J19" s="95"/>
    </row>
    <row r="20" spans="1:10" ht="12.75">
      <c r="A20" s="113"/>
      <c r="B20" s="95"/>
      <c r="C20" s="95"/>
      <c r="D20" s="95"/>
      <c r="E20" s="95"/>
      <c r="F20" s="95"/>
      <c r="G20" s="95"/>
      <c r="H20" s="95"/>
      <c r="I20" s="95"/>
      <c r="J20" s="95"/>
    </row>
    <row r="21" ht="12.75">
      <c r="A21" s="113"/>
    </row>
    <row r="22" spans="1:11" ht="12.75">
      <c r="A22" s="113" t="s">
        <v>12</v>
      </c>
      <c r="B22" s="98" t="s">
        <v>253</v>
      </c>
      <c r="I22" s="182">
        <f>IF(OR('Data Entry Page'!J40&lt;&gt;"",'Data Entry Page'!E42&lt;&gt;""),IF('Data Entry Page'!J40&gt;0,'Data Entry Page'!J40,0),"")</f>
      </c>
      <c r="J22" s="110"/>
      <c r="K22" s="182">
        <f>IF(OR('Data Entry Page'!J41&lt;&gt;"",'Data Entry Page'!E42&lt;&gt;""),IF('Data Entry Page'!J41&gt;0,'Data Entry Page'!J41,0),"")</f>
      </c>
    </row>
    <row r="23" spans="9:11" ht="12.75">
      <c r="I23" s="109" t="s">
        <v>46</v>
      </c>
      <c r="J23" s="109"/>
      <c r="K23" s="109" t="s">
        <v>47</v>
      </c>
    </row>
    <row r="24" spans="1:2" ht="12.75">
      <c r="A24" s="113" t="s">
        <v>13</v>
      </c>
      <c r="B24" s="98" t="s">
        <v>254</v>
      </c>
    </row>
    <row r="25" spans="2:11" ht="12.75">
      <c r="B25" s="73" t="s">
        <v>108</v>
      </c>
      <c r="K25" s="183">
        <f>IF(OR('Data Entry Page'!J43&lt;&gt;"",'Data Entry Page'!E42&lt;&gt;""),IF(+'Data Entry Page'!J43&lt;&gt;"",+'Data Entry Page'!J43,0),"")</f>
      </c>
    </row>
    <row r="26" spans="1:2" ht="12.75">
      <c r="A26" s="113" t="s">
        <v>14</v>
      </c>
      <c r="B26" s="98" t="s">
        <v>255</v>
      </c>
    </row>
    <row r="27" spans="2:10" ht="12.75">
      <c r="B27" s="184" t="s">
        <v>128</v>
      </c>
      <c r="C27" s="94"/>
      <c r="D27" s="94"/>
      <c r="E27" s="94"/>
      <c r="F27" s="94"/>
      <c r="G27" s="94"/>
      <c r="H27" s="95"/>
      <c r="I27" s="95"/>
      <c r="J27" s="95"/>
    </row>
    <row r="28" spans="2:11" ht="12.75">
      <c r="B28" s="94" t="s">
        <v>129</v>
      </c>
      <c r="C28" s="94"/>
      <c r="D28" s="94"/>
      <c r="E28" s="94"/>
      <c r="F28" s="94"/>
      <c r="G28" s="94"/>
      <c r="H28" s="95"/>
      <c r="I28" s="185">
        <f>IF(+'Data Entry Page'!J45&lt;&gt;"",+'Data Entry Page'!J45,"")</f>
      </c>
      <c r="J28" s="185"/>
      <c r="K28" s="185">
        <f>IF(+'Data Entry Page'!J46&lt;&gt;"",+'Data Entry Page'!J46,"")</f>
      </c>
    </row>
    <row r="29" spans="9:11" ht="12.75">
      <c r="I29" s="148"/>
      <c r="K29" s="109"/>
    </row>
    <row r="30" spans="9:11" ht="12.75">
      <c r="I30" s="148"/>
      <c r="K30" s="109"/>
    </row>
    <row r="31" ht="12.75">
      <c r="A31" s="113"/>
    </row>
    <row r="32" spans="2:11" ht="12.75">
      <c r="B32" s="195" t="s">
        <v>256</v>
      </c>
      <c r="I32" s="182">
        <f>IF(+'Data Entry Page'!J47&gt;0,+'Data Entry Page'!J47,"")</f>
      </c>
      <c r="J32" s="110"/>
      <c r="K32" s="182">
        <f>IF(+'Data Entry Page'!J48&gt;0,+'Data Entry Page'!J48,"")</f>
      </c>
    </row>
    <row r="33" spans="2:11" ht="12.75">
      <c r="B33" s="115"/>
      <c r="I33" s="109" t="s">
        <v>46</v>
      </c>
      <c r="J33" s="109"/>
      <c r="K33" s="109" t="s">
        <v>47</v>
      </c>
    </row>
    <row r="34" spans="1:2" ht="15">
      <c r="A34" s="113" t="s">
        <v>15</v>
      </c>
      <c r="B34" s="98" t="s">
        <v>257</v>
      </c>
    </row>
    <row r="35" spans="1:9" ht="12.75">
      <c r="A35" s="113"/>
      <c r="B35" s="98" t="s">
        <v>322</v>
      </c>
      <c r="H35" s="73" t="s">
        <v>82</v>
      </c>
      <c r="I35" s="116">
        <f>IF(OR('Data Entry Page'!E45&lt;&gt;"",'Data Entry Page'!E42&lt;&gt;""),IF('Data Entry Page'!E45&gt;0,'Data Entry Page'!E45,""),"")</f>
      </c>
    </row>
    <row r="36" spans="1:2" ht="12.75">
      <c r="A36" s="113"/>
      <c r="B36" s="98" t="s">
        <v>258</v>
      </c>
    </row>
    <row r="37" spans="1:9" ht="12.75">
      <c r="A37" s="113"/>
      <c r="B37" s="73" t="s">
        <v>259</v>
      </c>
      <c r="H37" s="73" t="s">
        <v>83</v>
      </c>
      <c r="I37" s="116">
        <f>IF(OR('Data Entry Page'!E47&lt;&gt;"",'Data Entry Page'!E42&lt;&gt;""),IF('Data Entry Page'!E47&gt;0,'Data Entry Page'!E47,""),"")</f>
      </c>
    </row>
    <row r="38" ht="12.75">
      <c r="A38" s="113"/>
    </row>
    <row r="39" spans="1:13" ht="12.75">
      <c r="A39" s="196"/>
      <c r="B39" s="178"/>
      <c r="C39" s="178"/>
      <c r="D39" s="178"/>
      <c r="E39" s="178"/>
      <c r="F39" s="178"/>
      <c r="G39" s="178"/>
      <c r="H39" s="178"/>
      <c r="I39" s="178"/>
      <c r="J39" s="178"/>
      <c r="K39" s="178"/>
      <c r="L39" s="179"/>
      <c r="M39" s="179"/>
    </row>
    <row r="40" spans="1:13" ht="63" customHeight="1">
      <c r="A40" s="319"/>
      <c r="B40" s="319"/>
      <c r="C40" s="319"/>
      <c r="D40" s="319"/>
      <c r="E40" s="319"/>
      <c r="F40" s="319"/>
      <c r="G40" s="319"/>
      <c r="H40" s="319"/>
      <c r="I40" s="319"/>
      <c r="J40" s="319"/>
      <c r="K40" s="319"/>
      <c r="M40" s="133" t="s">
        <v>125</v>
      </c>
    </row>
    <row r="41" spans="1:2" ht="20.25" customHeight="1">
      <c r="A41" s="186" t="s">
        <v>16</v>
      </c>
      <c r="B41" s="96" t="s">
        <v>260</v>
      </c>
    </row>
    <row r="42" spans="1:13" s="74" customFormat="1" ht="12.75">
      <c r="A42" s="187"/>
      <c r="B42" s="74" t="s">
        <v>261</v>
      </c>
      <c r="M42" s="188">
        <f>IF($K$10&lt;&gt;"",IF(OR('Data Entry Page'!$E$42="No",'Data Entry Page'!$J$43&gt;0),0,+'Summary Page'!M12),"")</f>
      </c>
    </row>
    <row r="43" spans="1:13" s="74" customFormat="1" ht="12.75">
      <c r="A43" s="190" t="s">
        <v>17</v>
      </c>
      <c r="B43" s="96" t="s">
        <v>262</v>
      </c>
      <c r="M43" s="189"/>
    </row>
    <row r="44" spans="1:13" s="74" customFormat="1" ht="12.75">
      <c r="A44" s="187"/>
      <c r="B44" s="74" t="s">
        <v>263</v>
      </c>
      <c r="M44" s="188">
        <f>IF(K10&lt;&gt;"",IF($I35&lt;&gt;"",+$I35+M42,IF($I37&lt;&gt;"",+$I37,"")),"")</f>
      </c>
    </row>
    <row r="45" spans="1:11" ht="12.75" hidden="1">
      <c r="A45" s="108" t="s">
        <v>32</v>
      </c>
      <c r="I45" s="52"/>
      <c r="J45" s="52"/>
      <c r="K45" s="53">
        <f>IF('Form B'!K10&lt;&gt;"",IF('Data Entry Page'!E45&gt;0,+'Form B'!I22+'Form B'!K22+'Form B'!I35,+'Form B'!I22+'Form B'!I37),"")</f>
      </c>
    </row>
    <row r="46" ht="12.75">
      <c r="A46" s="113"/>
    </row>
  </sheetData>
  <sheetProtection password="E008" sheet="1"/>
  <mergeCells count="8">
    <mergeCell ref="A7:M8"/>
    <mergeCell ref="A40:K40"/>
    <mergeCell ref="J5:L5"/>
    <mergeCell ref="E5:G5"/>
    <mergeCell ref="A5:C5"/>
    <mergeCell ref="A4:C4"/>
    <mergeCell ref="E4:G4"/>
    <mergeCell ref="J4:L4"/>
  </mergeCells>
  <printOptions/>
  <pageMargins left="0" right="0" top="0.4" bottom="0" header="0.2" footer="0.02"/>
  <pageSetup cellComments="atEnd" firstPageNumber="1" useFirstPageNumber="1" fitToHeight="1" fitToWidth="1" orientation="portrait" scale="88" r:id="rId1"/>
  <headerFooter>
    <oddFooter>&amp;L&amp;"Times New Roman,Bold"&amp;10(Form Revised 4-2021)&amp;C&amp;"Times New Roman,Bold"&amp;10Form B</oddFooter>
  </headerFooter>
</worksheet>
</file>

<file path=xl/worksheets/sheet5.xml><?xml version="1.0" encoding="utf-8"?>
<worksheet xmlns="http://schemas.openxmlformats.org/spreadsheetml/2006/main" xmlns:r="http://schemas.openxmlformats.org/officeDocument/2006/relationships">
  <dimension ref="A1:L54"/>
  <sheetViews>
    <sheetView showGridLines="0" workbookViewId="0" topLeftCell="A1">
      <selection activeCell="B19" sqref="B19"/>
    </sheetView>
  </sheetViews>
  <sheetFormatPr defaultColWidth="9.00390625" defaultRowHeight="15.75"/>
  <cols>
    <col min="1" max="1" width="3.125" style="108" customWidth="1"/>
    <col min="2" max="2" width="11.125" style="73" customWidth="1"/>
    <col min="3" max="5" width="10.625" style="73" customWidth="1"/>
    <col min="6" max="6" width="2.625" style="73" customWidth="1"/>
    <col min="7" max="7" width="10.625" style="73" customWidth="1"/>
    <col min="8" max="8" width="1.625" style="73" customWidth="1"/>
    <col min="9" max="9" width="11.625" style="73" customWidth="1"/>
    <col min="10" max="10" width="1.37890625" style="73" customWidth="1"/>
    <col min="11" max="11" width="17.625" style="73" customWidth="1"/>
    <col min="12" max="12" width="8.625" style="73" customWidth="1"/>
    <col min="13" max="13" width="1.37890625" style="73" customWidth="1"/>
    <col min="14" max="16384" width="9.00390625" style="73" customWidth="1"/>
  </cols>
  <sheetData>
    <row r="1" spans="1:12" ht="12.75">
      <c r="A1" s="96" t="s">
        <v>323</v>
      </c>
      <c r="B1" s="98"/>
      <c r="C1" s="98"/>
      <c r="D1" s="98"/>
      <c r="E1" s="98"/>
      <c r="F1" s="98"/>
      <c r="G1" s="98"/>
      <c r="H1" s="98"/>
      <c r="I1" s="98"/>
      <c r="K1" s="101" t="s">
        <v>85</v>
      </c>
      <c r="L1" s="89">
        <f ca="1">TODAY()</f>
        <v>45364</v>
      </c>
    </row>
    <row r="2" spans="1:12" ht="12.75">
      <c r="A2" s="180" t="s">
        <v>210</v>
      </c>
      <c r="B2" s="104"/>
      <c r="C2" s="104"/>
      <c r="D2" s="104"/>
      <c r="E2" s="104"/>
      <c r="F2" s="104"/>
      <c r="G2" s="104"/>
      <c r="H2" s="104"/>
      <c r="I2" s="104"/>
      <c r="J2" s="104"/>
      <c r="L2" s="203">
        <f>-'Data Entry Page'!L7</f>
        <v>-2023</v>
      </c>
    </row>
    <row r="3" spans="1:12" ht="12.75">
      <c r="A3" s="204" t="s">
        <v>122</v>
      </c>
      <c r="B3" s="149"/>
      <c r="C3" s="149"/>
      <c r="D3" s="149"/>
      <c r="E3" s="149"/>
      <c r="F3" s="149"/>
      <c r="G3" s="149"/>
      <c r="H3" s="149"/>
      <c r="I3" s="149"/>
      <c r="J3" s="149"/>
      <c r="K3" s="52"/>
      <c r="L3" s="52"/>
    </row>
    <row r="4" spans="1:12" ht="15.75" customHeight="1">
      <c r="A4" s="308">
        <f>IF(+'Data Entry Page'!E5&lt;&gt;"",+'Data Entry Page'!E5,"")</f>
      </c>
      <c r="B4" s="308"/>
      <c r="C4" s="308"/>
      <c r="E4" s="310">
        <f>IF('Data Entry Page'!E6&lt;&gt;"",+'Data Entry Page'!E6,"")</f>
      </c>
      <c r="F4" s="310"/>
      <c r="G4" s="310"/>
      <c r="J4" s="149"/>
      <c r="K4" s="251" t="s">
        <v>59</v>
      </c>
      <c r="L4" s="149"/>
    </row>
    <row r="5" spans="1:12" ht="12.75">
      <c r="A5" s="320" t="s">
        <v>179</v>
      </c>
      <c r="B5" s="320"/>
      <c r="C5" s="320"/>
      <c r="E5" s="322" t="s">
        <v>145</v>
      </c>
      <c r="F5" s="322"/>
      <c r="G5" s="322"/>
      <c r="J5" s="104"/>
      <c r="K5" s="109" t="s">
        <v>180</v>
      </c>
      <c r="L5" s="104"/>
    </row>
    <row r="6" spans="1:12" ht="21" customHeight="1" thickBot="1">
      <c r="A6" s="194" t="s">
        <v>133</v>
      </c>
      <c r="B6" s="153"/>
      <c r="C6" s="153"/>
      <c r="D6" s="153"/>
      <c r="E6" s="153"/>
      <c r="F6" s="153"/>
      <c r="G6" s="153"/>
      <c r="H6" s="153"/>
      <c r="I6" s="153"/>
      <c r="J6" s="153"/>
      <c r="K6" s="153"/>
      <c r="L6" s="205"/>
    </row>
    <row r="7" spans="1:12" ht="15" customHeight="1">
      <c r="A7" s="323" t="s">
        <v>265</v>
      </c>
      <c r="B7" s="323"/>
      <c r="C7" s="323"/>
      <c r="D7" s="323"/>
      <c r="E7" s="323"/>
      <c r="F7" s="323"/>
      <c r="G7" s="323"/>
      <c r="H7" s="323"/>
      <c r="I7" s="323"/>
      <c r="J7" s="323"/>
      <c r="K7" s="323"/>
      <c r="L7" s="323"/>
    </row>
    <row r="8" spans="1:12" ht="12.75">
      <c r="A8" s="323"/>
      <c r="B8" s="323"/>
      <c r="C8" s="323"/>
      <c r="D8" s="323"/>
      <c r="E8" s="323"/>
      <c r="F8" s="323"/>
      <c r="G8" s="323"/>
      <c r="H8" s="323"/>
      <c r="I8" s="323"/>
      <c r="J8" s="323"/>
      <c r="K8" s="323"/>
      <c r="L8" s="323"/>
    </row>
    <row r="9" spans="1:12" ht="12.75">
      <c r="A9" s="323"/>
      <c r="B9" s="323"/>
      <c r="C9" s="323"/>
      <c r="D9" s="323"/>
      <c r="E9" s="323"/>
      <c r="F9" s="323"/>
      <c r="G9" s="323"/>
      <c r="H9" s="323"/>
      <c r="I9" s="323"/>
      <c r="J9" s="323"/>
      <c r="K9" s="323"/>
      <c r="L9" s="323"/>
    </row>
    <row r="10" ht="9.75" customHeight="1"/>
    <row r="11" spans="1:2" ht="12.75">
      <c r="A11" s="186" t="s">
        <v>10</v>
      </c>
      <c r="B11" s="98" t="s">
        <v>266</v>
      </c>
    </row>
    <row r="12" spans="1:11" ht="12.75">
      <c r="A12" s="113"/>
      <c r="B12" s="73" t="s">
        <v>267</v>
      </c>
      <c r="K12" s="51">
        <f>IF(OR('Data Entry Page'!J56&lt;&gt;"",'Data Entry Page'!J57&lt;&gt;"",'Data Entry Page'!J58&lt;&gt;"",'Data Entry Page'!J59&lt;&gt;"",'Data Entry Page'!J60&lt;&gt;""),IF(+'Data Entry Page'!J56+'Data Entry Page'!J57+'Data Entry Page'!J58+'Data Entry Page'!J59+'Data Entry Page'!J60&gt;0,+'Form A'!N10,0),"")</f>
      </c>
    </row>
    <row r="13" spans="1:11" ht="12.75">
      <c r="A13" s="186" t="s">
        <v>11</v>
      </c>
      <c r="B13" s="177" t="s">
        <v>109</v>
      </c>
      <c r="C13" s="95"/>
      <c r="D13" s="95"/>
      <c r="E13" s="95"/>
      <c r="F13" s="95"/>
      <c r="G13" s="95"/>
      <c r="H13" s="95"/>
      <c r="I13" s="95"/>
      <c r="K13" s="75"/>
    </row>
    <row r="14" spans="1:11" ht="12.75">
      <c r="A14" s="113"/>
      <c r="B14" s="95" t="s">
        <v>268</v>
      </c>
      <c r="C14" s="95"/>
      <c r="D14" s="95"/>
      <c r="E14" s="95"/>
      <c r="F14" s="95"/>
      <c r="G14" s="95"/>
      <c r="H14" s="95"/>
      <c r="I14" s="95"/>
      <c r="K14" s="75"/>
    </row>
    <row r="15" spans="1:11" ht="12.75">
      <c r="A15" s="113"/>
      <c r="B15" s="95" t="s">
        <v>269</v>
      </c>
      <c r="C15" s="95"/>
      <c r="D15" s="95"/>
      <c r="E15" s="95"/>
      <c r="F15" s="95"/>
      <c r="G15" s="95"/>
      <c r="H15" s="95"/>
      <c r="I15" s="95"/>
      <c r="K15" s="75"/>
    </row>
    <row r="16" spans="1:9" ht="12.75">
      <c r="A16" s="113"/>
      <c r="B16" s="95" t="s">
        <v>134</v>
      </c>
      <c r="C16" s="95"/>
      <c r="D16" s="95"/>
      <c r="E16" s="95"/>
      <c r="F16" s="95"/>
      <c r="G16" s="95"/>
      <c r="H16" s="95"/>
      <c r="I16" s="95"/>
    </row>
    <row r="17" spans="2:11" ht="12.75">
      <c r="B17" s="73" t="s">
        <v>135</v>
      </c>
      <c r="K17" s="51">
        <f>IF('Data Entry Page'!J56&lt;&gt;"",+ROUND('Data Entry Page'!J56,0),"")</f>
      </c>
    </row>
    <row r="18" spans="1:11" ht="12.75">
      <c r="A18" s="186" t="s">
        <v>12</v>
      </c>
      <c r="B18" s="177" t="s">
        <v>328</v>
      </c>
      <c r="C18" s="94"/>
      <c r="D18" s="94"/>
      <c r="E18" s="94"/>
      <c r="F18" s="94"/>
      <c r="G18" s="94"/>
      <c r="H18" s="94"/>
      <c r="I18" s="94"/>
      <c r="J18" s="95"/>
      <c r="K18" s="111"/>
    </row>
    <row r="19" spans="1:9" ht="12.75">
      <c r="A19" s="113"/>
      <c r="B19" s="94" t="s">
        <v>270</v>
      </c>
      <c r="C19" s="94"/>
      <c r="D19" s="94"/>
      <c r="E19" s="94"/>
      <c r="F19" s="94"/>
      <c r="G19" s="94"/>
      <c r="H19" s="94"/>
      <c r="I19" s="94"/>
    </row>
    <row r="20" spans="2:11" ht="12.75">
      <c r="B20" s="73" t="s">
        <v>271</v>
      </c>
      <c r="K20" s="51">
        <f>IF('Data Entry Page'!J57&lt;&gt;"",+ROUND('Data Entry Page'!J57,0),"")</f>
      </c>
    </row>
    <row r="21" spans="1:11" ht="12.75">
      <c r="A21" s="197" t="s">
        <v>13</v>
      </c>
      <c r="B21" s="177" t="s">
        <v>110</v>
      </c>
      <c r="C21" s="94"/>
      <c r="D21" s="94"/>
      <c r="E21" s="94"/>
      <c r="F21" s="94"/>
      <c r="G21" s="94"/>
      <c r="H21" s="94"/>
      <c r="I21" s="94"/>
      <c r="K21" s="111"/>
    </row>
    <row r="22" spans="1:11" ht="12.75">
      <c r="A22" s="135"/>
      <c r="B22" s="94" t="s">
        <v>272</v>
      </c>
      <c r="C22" s="94"/>
      <c r="D22" s="94"/>
      <c r="E22" s="94"/>
      <c r="F22" s="94"/>
      <c r="G22" s="94"/>
      <c r="H22" s="94"/>
      <c r="I22" s="94"/>
      <c r="K22" s="111"/>
    </row>
    <row r="23" spans="1:11" ht="12.75">
      <c r="A23" s="135"/>
      <c r="B23" s="94" t="s">
        <v>273</v>
      </c>
      <c r="C23" s="94"/>
      <c r="D23" s="94"/>
      <c r="E23" s="94"/>
      <c r="F23" s="94"/>
      <c r="G23" s="94"/>
      <c r="H23" s="94"/>
      <c r="I23" s="94"/>
      <c r="K23" s="111"/>
    </row>
    <row r="24" spans="1:9" ht="12.75">
      <c r="A24" s="135"/>
      <c r="B24" s="94" t="s">
        <v>136</v>
      </c>
      <c r="C24" s="94"/>
      <c r="D24" s="94"/>
      <c r="E24" s="94"/>
      <c r="F24" s="94"/>
      <c r="G24" s="94"/>
      <c r="H24" s="94"/>
      <c r="I24" s="94"/>
    </row>
    <row r="25" spans="1:11" ht="12.75">
      <c r="A25" s="135"/>
      <c r="B25" s="94" t="s">
        <v>137</v>
      </c>
      <c r="C25" s="94"/>
      <c r="D25" s="94"/>
      <c r="E25" s="94"/>
      <c r="F25" s="94"/>
      <c r="G25" s="94"/>
      <c r="H25" s="94"/>
      <c r="I25" s="94"/>
      <c r="K25" s="51">
        <f>IF('Data Entry Page'!J58&lt;&gt;"",+ROUND('Data Entry Page'!J58,0),"")</f>
      </c>
    </row>
    <row r="26" spans="1:11" ht="12.75">
      <c r="A26" s="197" t="s">
        <v>14</v>
      </c>
      <c r="B26" s="98" t="s">
        <v>130</v>
      </c>
      <c r="K26" s="51">
        <f>IF(AND(K17&lt;&gt;"",K20&lt;&gt;"",K25&lt;&gt;""),+K17+K20+K25,"")</f>
      </c>
    </row>
    <row r="27" spans="1:11" ht="12.75">
      <c r="A27" s="197" t="s">
        <v>15</v>
      </c>
      <c r="B27" s="146" t="s">
        <v>274</v>
      </c>
      <c r="K27" s="111"/>
    </row>
    <row r="28" spans="1:11" ht="12.75">
      <c r="A28" s="135"/>
      <c r="B28" s="94" t="s">
        <v>111</v>
      </c>
      <c r="C28" s="94"/>
      <c r="D28" s="94"/>
      <c r="E28" s="94"/>
      <c r="F28" s="94"/>
      <c r="G28" s="94"/>
      <c r="H28" s="94"/>
      <c r="I28" s="94"/>
      <c r="K28" s="111"/>
    </row>
    <row r="29" spans="1:11" ht="12.75">
      <c r="A29" s="135"/>
      <c r="B29" s="94" t="s">
        <v>112</v>
      </c>
      <c r="C29" s="94"/>
      <c r="D29" s="94"/>
      <c r="E29" s="94"/>
      <c r="F29" s="94"/>
      <c r="G29" s="94"/>
      <c r="H29" s="94"/>
      <c r="I29" s="94"/>
      <c r="K29" s="111"/>
    </row>
    <row r="30" spans="1:11" ht="12.75">
      <c r="A30" s="135"/>
      <c r="B30" s="94" t="s">
        <v>113</v>
      </c>
      <c r="C30" s="94"/>
      <c r="D30" s="94"/>
      <c r="E30" s="94"/>
      <c r="F30" s="94"/>
      <c r="G30" s="94"/>
      <c r="H30" s="94"/>
      <c r="I30" s="94"/>
      <c r="K30" s="111"/>
    </row>
    <row r="31" spans="1:11" ht="12.75">
      <c r="A31" s="135"/>
      <c r="B31" s="94" t="s">
        <v>114</v>
      </c>
      <c r="C31" s="94"/>
      <c r="D31" s="94"/>
      <c r="E31" s="94"/>
      <c r="F31" s="94"/>
      <c r="G31" s="94"/>
      <c r="H31" s="94"/>
      <c r="I31" s="94"/>
      <c r="K31" s="51">
        <f>IF('Data Entry Page'!J59&lt;&gt;"",+ROUND('Data Entry Page'!J59,0),"")</f>
      </c>
    </row>
    <row r="32" spans="1:11" ht="12.75">
      <c r="A32" s="197" t="s">
        <v>16</v>
      </c>
      <c r="B32" s="146" t="s">
        <v>131</v>
      </c>
      <c r="K32" s="111"/>
    </row>
    <row r="33" spans="1:11" ht="12.75">
      <c r="A33" s="113"/>
      <c r="B33" s="94" t="s">
        <v>115</v>
      </c>
      <c r="C33" s="94"/>
      <c r="D33" s="94"/>
      <c r="E33" s="94"/>
      <c r="F33" s="94"/>
      <c r="G33" s="94"/>
      <c r="H33" s="94"/>
      <c r="I33" s="94"/>
      <c r="K33" s="111"/>
    </row>
    <row r="34" spans="1:9" ht="12.75">
      <c r="A34" s="135"/>
      <c r="B34" s="94" t="s">
        <v>116</v>
      </c>
      <c r="C34" s="94"/>
      <c r="D34" s="94"/>
      <c r="E34" s="94"/>
      <c r="F34" s="94"/>
      <c r="G34" s="94"/>
      <c r="H34" s="94"/>
      <c r="I34" s="94"/>
    </row>
    <row r="35" spans="1:9" ht="12.75">
      <c r="A35" s="135"/>
      <c r="B35" s="94" t="s">
        <v>117</v>
      </c>
      <c r="C35" s="94"/>
      <c r="D35" s="94"/>
      <c r="E35" s="94"/>
      <c r="F35" s="94"/>
      <c r="G35" s="94"/>
      <c r="H35" s="94"/>
      <c r="I35" s="94"/>
    </row>
    <row r="36" spans="1:11" ht="12.75">
      <c r="A36" s="135"/>
      <c r="B36" s="94" t="s">
        <v>138</v>
      </c>
      <c r="C36" s="94"/>
      <c r="D36" s="94"/>
      <c r="E36" s="94"/>
      <c r="F36" s="94"/>
      <c r="G36" s="94"/>
      <c r="H36" s="94"/>
      <c r="I36" s="94"/>
      <c r="K36" s="51">
        <f>IF(OR(K26&lt;&gt;"",K31&lt;&gt;""),+K26-K31,"")</f>
      </c>
    </row>
    <row r="37" spans="1:11" ht="12.75">
      <c r="A37" s="197" t="s">
        <v>17</v>
      </c>
      <c r="B37" s="177" t="s">
        <v>139</v>
      </c>
      <c r="C37" s="94"/>
      <c r="D37" s="94"/>
      <c r="E37" s="94"/>
      <c r="F37" s="94"/>
      <c r="G37" s="94"/>
      <c r="H37" s="94"/>
      <c r="I37" s="94"/>
      <c r="K37" s="111"/>
    </row>
    <row r="38" spans="1:11" ht="12.75">
      <c r="A38" s="135"/>
      <c r="B38" s="94" t="s">
        <v>140</v>
      </c>
      <c r="C38" s="94"/>
      <c r="D38" s="94"/>
      <c r="E38" s="94"/>
      <c r="F38" s="94"/>
      <c r="G38" s="94"/>
      <c r="H38" s="94"/>
      <c r="I38" s="94"/>
      <c r="K38" s="111"/>
    </row>
    <row r="39" spans="1:11" ht="12.75">
      <c r="A39" s="135"/>
      <c r="B39" s="94" t="s">
        <v>275</v>
      </c>
      <c r="C39" s="94"/>
      <c r="D39" s="94"/>
      <c r="E39" s="94"/>
      <c r="F39" s="94"/>
      <c r="G39" s="94"/>
      <c r="H39" s="94"/>
      <c r="I39" s="94"/>
      <c r="K39" s="111"/>
    </row>
    <row r="40" spans="1:11" ht="12.75">
      <c r="A40" s="135"/>
      <c r="B40" s="94" t="s">
        <v>276</v>
      </c>
      <c r="C40" s="94"/>
      <c r="D40" s="94"/>
      <c r="E40" s="94"/>
      <c r="F40" s="94"/>
      <c r="G40" s="94"/>
      <c r="H40" s="94"/>
      <c r="I40" s="94"/>
      <c r="K40" s="51">
        <f>IF('Data Entry Page'!J60&lt;&gt;"",+ROUND('Data Entry Page'!J60,0),"")</f>
      </c>
    </row>
    <row r="41" spans="1:11" ht="12.75">
      <c r="A41" s="197" t="s">
        <v>18</v>
      </c>
      <c r="B41" s="98" t="s">
        <v>118</v>
      </c>
      <c r="K41" s="111"/>
    </row>
    <row r="42" spans="1:11" ht="12.75">
      <c r="A42" s="135"/>
      <c r="B42" s="73" t="s">
        <v>312</v>
      </c>
      <c r="K42" s="51">
        <f>IF(OR(K36&lt;&gt;"",K40&lt;&gt;""),+K36-K40,"")</f>
      </c>
    </row>
    <row r="43" spans="1:2" ht="12.75">
      <c r="A43" s="197" t="s">
        <v>19</v>
      </c>
      <c r="B43" s="95" t="s">
        <v>277</v>
      </c>
    </row>
    <row r="44" spans="1:11" ht="12.75">
      <c r="A44" s="135"/>
      <c r="B44" s="95" t="s">
        <v>35</v>
      </c>
      <c r="K44" s="172">
        <f>IF(OR(K12&lt;&gt;"",K42&lt;&gt;""),IF(K12=0,0,ROUND(K42/K12*100,4)),"")</f>
      </c>
    </row>
    <row r="45" spans="1:11" ht="12.75">
      <c r="A45" s="197" t="s">
        <v>20</v>
      </c>
      <c r="B45" s="146" t="s">
        <v>278</v>
      </c>
      <c r="J45" s="198"/>
      <c r="K45" s="4"/>
    </row>
    <row r="46" spans="1:11" ht="12.75">
      <c r="A46" s="197" t="s">
        <v>21</v>
      </c>
      <c r="B46" s="98" t="s">
        <v>132</v>
      </c>
      <c r="K46" s="199"/>
    </row>
    <row r="47" spans="1:11" ht="12.75">
      <c r="A47" s="135"/>
      <c r="B47" s="98" t="s">
        <v>279</v>
      </c>
      <c r="F47" s="200"/>
      <c r="K47" s="172">
        <f>IF(K44&lt;&gt;"",+K44-K45,"")</f>
      </c>
    </row>
    <row r="48" spans="1:11" ht="12.75">
      <c r="A48" s="135"/>
      <c r="B48" s="98"/>
      <c r="F48" s="200"/>
      <c r="K48" s="206"/>
    </row>
    <row r="49" spans="1:12" ht="12.75">
      <c r="A49" s="201" t="s">
        <v>34</v>
      </c>
      <c r="B49" s="184" t="s">
        <v>141</v>
      </c>
      <c r="C49" s="94"/>
      <c r="D49" s="94"/>
      <c r="E49" s="94"/>
      <c r="F49" s="94"/>
      <c r="G49" s="94"/>
      <c r="H49" s="94"/>
      <c r="I49" s="94"/>
      <c r="J49" s="94"/>
      <c r="K49" s="94"/>
      <c r="L49" s="94"/>
    </row>
    <row r="50" spans="2:12" ht="12.75">
      <c r="B50" s="94" t="s">
        <v>142</v>
      </c>
      <c r="C50" s="94"/>
      <c r="D50" s="94"/>
      <c r="E50" s="94"/>
      <c r="F50" s="94"/>
      <c r="G50" s="94"/>
      <c r="H50" s="94"/>
      <c r="I50" s="94"/>
      <c r="J50" s="94"/>
      <c r="K50" s="94"/>
      <c r="L50" s="94"/>
    </row>
    <row r="51" spans="1:11" ht="12.75" hidden="1">
      <c r="A51" s="108" t="s">
        <v>32</v>
      </c>
      <c r="I51" s="52"/>
      <c r="J51" s="52"/>
      <c r="K51" s="51">
        <f>IF(AND(K17&lt;&gt;"",K20&lt;&gt;"",K25&lt;&gt;"",K31&lt;&gt;"",K40&lt;&gt;""),K17+K20+K25+K31+K40,"")</f>
      </c>
    </row>
    <row r="53" spans="1:12" ht="12.75">
      <c r="A53" s="73"/>
      <c r="B53" s="104"/>
      <c r="C53" s="104"/>
      <c r="D53" s="104"/>
      <c r="E53" s="104"/>
      <c r="F53" s="104"/>
      <c r="G53" s="104"/>
      <c r="H53" s="104"/>
      <c r="I53" s="104"/>
      <c r="J53" s="104"/>
      <c r="K53" s="104"/>
      <c r="L53" s="104"/>
    </row>
    <row r="54" spans="1:12" ht="12.75">
      <c r="A54" s="202"/>
      <c r="B54" s="104"/>
      <c r="C54" s="104"/>
      <c r="D54" s="104"/>
      <c r="E54" s="104"/>
      <c r="F54" s="104"/>
      <c r="G54" s="104"/>
      <c r="H54" s="104"/>
      <c r="I54" s="104"/>
      <c r="J54" s="104"/>
      <c r="K54" s="104"/>
      <c r="L54" s="104"/>
    </row>
  </sheetData>
  <sheetProtection password="E008" sheet="1"/>
  <mergeCells count="5">
    <mergeCell ref="A7:L9"/>
    <mergeCell ref="E4:G4"/>
    <mergeCell ref="A4:C4"/>
    <mergeCell ref="E5:G5"/>
    <mergeCell ref="A5:C5"/>
  </mergeCells>
  <printOptions/>
  <pageMargins left="0.2" right="0.2" top="0.4" bottom="0" header="0.2" footer="0.02"/>
  <pageSetup firstPageNumber="1" useFirstPageNumber="1" orientation="portrait" scale="95" r:id="rId3"/>
  <headerFooter>
    <oddHeader xml:space="preserve">&amp;R&amp;"Times New Roman,Bold"&amp;10 Printed on:  &amp;D&amp;11 &amp;"Times New Roman,Regular"&amp;12           </oddHeader>
    <oddFooter>&amp;L&amp;"Times New Roman,Bold"&amp;10(Form Revised 12-2018)&amp;C&amp;"Times New Roman,Bold"&amp;10Form C</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tabSelected="1" zoomScalePageLayoutView="0" workbookViewId="0" topLeftCell="A1">
      <selection activeCell="M26" sqref="M26"/>
    </sheetView>
  </sheetViews>
  <sheetFormatPr defaultColWidth="9.00390625" defaultRowHeight="15.75"/>
  <cols>
    <col min="1" max="1" width="4.625" style="209" customWidth="1"/>
    <col min="2" max="2" width="5.125" style="209" customWidth="1"/>
    <col min="3" max="3" width="8.375" style="209" customWidth="1"/>
    <col min="4" max="8" width="9.625" style="209" customWidth="1"/>
    <col min="9" max="9" width="11.625" style="209" customWidth="1"/>
    <col min="10" max="10" width="2.625" style="209" customWidth="1"/>
    <col min="11" max="11" width="8.625" style="209" customWidth="1"/>
    <col min="12" max="12" width="2.625" style="209" customWidth="1"/>
    <col min="13" max="13" width="16.625" style="209" customWidth="1"/>
    <col min="14" max="16384" width="9.00390625" style="209" customWidth="1"/>
  </cols>
  <sheetData>
    <row r="1" spans="1:15" s="48" customFormat="1" ht="12.75">
      <c r="A1" s="96" t="s">
        <v>323</v>
      </c>
      <c r="B1" s="74"/>
      <c r="C1" s="74"/>
      <c r="D1" s="74"/>
      <c r="E1" s="74"/>
      <c r="F1" s="74"/>
      <c r="G1" s="74"/>
      <c r="H1" s="74"/>
      <c r="I1" s="74"/>
      <c r="J1" s="74"/>
      <c r="K1" s="74"/>
      <c r="L1" s="106" t="s">
        <v>85</v>
      </c>
      <c r="M1" s="125">
        <f ca="1">TODAY()</f>
        <v>45364</v>
      </c>
      <c r="O1" s="74"/>
    </row>
    <row r="2" spans="1:15" s="48" customFormat="1" ht="12.75">
      <c r="A2" s="126" t="s">
        <v>211</v>
      </c>
      <c r="B2" s="126"/>
      <c r="C2" s="126"/>
      <c r="D2" s="126"/>
      <c r="E2" s="126"/>
      <c r="F2" s="126"/>
      <c r="G2" s="126"/>
      <c r="H2" s="126"/>
      <c r="I2" s="126"/>
      <c r="J2" s="126"/>
      <c r="K2" s="126"/>
      <c r="L2" s="126"/>
      <c r="M2" s="127">
        <f>-'Data Entry Page'!L7</f>
        <v>-2023</v>
      </c>
      <c r="O2" s="74"/>
    </row>
    <row r="3" spans="1:15" s="48" customFormat="1" ht="12.75">
      <c r="A3" s="128" t="s">
        <v>122</v>
      </c>
      <c r="B3" s="126"/>
      <c r="C3" s="126"/>
      <c r="D3" s="126"/>
      <c r="E3" s="126"/>
      <c r="F3" s="126"/>
      <c r="G3" s="126"/>
      <c r="H3" s="126"/>
      <c r="I3" s="126"/>
      <c r="J3" s="126"/>
      <c r="K3" s="126"/>
      <c r="L3" s="126"/>
      <c r="O3" s="74"/>
    </row>
    <row r="4" spans="1:13" s="48" customFormat="1" ht="12.75">
      <c r="A4" s="308">
        <f>IF('Data Entry Page'!E5="","",'Data Entry Page'!E5)</f>
      </c>
      <c r="B4" s="309"/>
      <c r="C4" s="309"/>
      <c r="D4" s="309"/>
      <c r="E4" s="73"/>
      <c r="F4" s="310">
        <f>IF('Data Entry Page'!E6="","",'Data Entry Page'!E6)</f>
      </c>
      <c r="G4" s="309"/>
      <c r="H4" s="52"/>
      <c r="I4" s="308">
        <f>IF('Data Entry Page'!E8="","",'Data Entry Page'!E8)</f>
      </c>
      <c r="J4" s="309"/>
      <c r="K4" s="309"/>
      <c r="L4" s="73"/>
      <c r="M4" s="73"/>
    </row>
    <row r="5" spans="1:13" s="48" customFormat="1" ht="12.75">
      <c r="A5" s="322" t="s">
        <v>179</v>
      </c>
      <c r="B5" s="322"/>
      <c r="C5" s="322"/>
      <c r="D5" s="322"/>
      <c r="E5" s="52"/>
      <c r="F5" s="322" t="s">
        <v>145</v>
      </c>
      <c r="G5" s="322"/>
      <c r="H5" s="52"/>
      <c r="I5" s="330" t="s">
        <v>180</v>
      </c>
      <c r="J5" s="330"/>
      <c r="K5" s="330"/>
      <c r="L5" s="52"/>
      <c r="M5" s="52"/>
    </row>
    <row r="6" spans="1:13" ht="13.5" thickBot="1">
      <c r="A6" s="239"/>
      <c r="B6" s="240"/>
      <c r="C6" s="240"/>
      <c r="D6" s="240"/>
      <c r="E6" s="240"/>
      <c r="F6" s="240"/>
      <c r="G6" s="240"/>
      <c r="H6" s="240"/>
      <c r="I6" s="240"/>
      <c r="J6" s="240"/>
      <c r="K6" s="241"/>
      <c r="L6" s="242"/>
      <c r="M6" s="243"/>
    </row>
    <row r="7" spans="1:13" ht="21.75" customHeight="1">
      <c r="A7" s="327" t="s">
        <v>280</v>
      </c>
      <c r="B7" s="328"/>
      <c r="C7" s="328"/>
      <c r="D7" s="328"/>
      <c r="E7" s="328"/>
      <c r="F7" s="328"/>
      <c r="G7" s="328"/>
      <c r="H7" s="328"/>
      <c r="I7" s="328"/>
      <c r="J7" s="328"/>
      <c r="K7" s="328"/>
      <c r="L7" s="92"/>
      <c r="M7" s="92"/>
    </row>
    <row r="8" spans="1:13" ht="12.75">
      <c r="A8" s="328"/>
      <c r="B8" s="328"/>
      <c r="C8" s="328"/>
      <c r="D8" s="328"/>
      <c r="E8" s="328"/>
      <c r="F8" s="328"/>
      <c r="G8" s="328"/>
      <c r="H8" s="328"/>
      <c r="I8" s="328"/>
      <c r="J8" s="328"/>
      <c r="K8" s="328"/>
      <c r="L8" s="92"/>
      <c r="M8" s="92"/>
    </row>
    <row r="9" spans="1:13" ht="12.75">
      <c r="A9" s="328"/>
      <c r="B9" s="328"/>
      <c r="C9" s="328"/>
      <c r="D9" s="328"/>
      <c r="E9" s="328"/>
      <c r="F9" s="328"/>
      <c r="G9" s="328"/>
      <c r="H9" s="328"/>
      <c r="I9" s="328"/>
      <c r="J9" s="328"/>
      <c r="K9" s="328"/>
      <c r="L9" s="92"/>
      <c r="M9" s="85" t="s">
        <v>90</v>
      </c>
    </row>
    <row r="10" spans="1:13" ht="12.75">
      <c r="A10" s="328"/>
      <c r="B10" s="328"/>
      <c r="C10" s="328"/>
      <c r="D10" s="328"/>
      <c r="E10" s="328"/>
      <c r="F10" s="328"/>
      <c r="G10" s="328"/>
      <c r="H10" s="328"/>
      <c r="I10" s="328"/>
      <c r="J10" s="328"/>
      <c r="K10" s="328"/>
      <c r="L10" s="92"/>
      <c r="M10" s="211" t="s">
        <v>91</v>
      </c>
    </row>
    <row r="11" spans="1:13" ht="12.75">
      <c r="A11" s="244" t="s">
        <v>86</v>
      </c>
      <c r="B11" s="329" t="s">
        <v>95</v>
      </c>
      <c r="C11" s="329"/>
      <c r="D11" s="329"/>
      <c r="E11" s="329"/>
      <c r="F11" s="329"/>
      <c r="G11" s="329"/>
      <c r="H11" s="329"/>
      <c r="I11" s="329"/>
      <c r="J11" s="329"/>
      <c r="K11" s="329"/>
      <c r="L11" s="92"/>
      <c r="M11" s="211" t="s">
        <v>92</v>
      </c>
    </row>
    <row r="12" spans="1:13" ht="12.75">
      <c r="A12" s="245"/>
      <c r="B12" s="329"/>
      <c r="C12" s="329"/>
      <c r="D12" s="329"/>
      <c r="E12" s="329"/>
      <c r="F12" s="329"/>
      <c r="G12" s="329"/>
      <c r="H12" s="329"/>
      <c r="I12" s="329"/>
      <c r="J12" s="329"/>
      <c r="K12" s="329"/>
      <c r="L12" s="92"/>
      <c r="M12" s="92" t="s">
        <v>93</v>
      </c>
    </row>
    <row r="13" spans="1:13" ht="12.75">
      <c r="A13" s="246" t="s">
        <v>87</v>
      </c>
      <c r="B13" s="245" t="s">
        <v>94</v>
      </c>
      <c r="C13" s="245"/>
      <c r="D13" s="245"/>
      <c r="E13" s="245"/>
      <c r="F13" s="245"/>
      <c r="G13" s="245"/>
      <c r="H13" s="245"/>
      <c r="I13" s="245"/>
      <c r="J13" s="245"/>
      <c r="K13" s="245"/>
      <c r="L13" s="212"/>
      <c r="M13" s="213" t="s">
        <v>88</v>
      </c>
    </row>
    <row r="14" spans="1:13" ht="21.75" customHeight="1">
      <c r="A14" s="207"/>
      <c r="B14" s="214" t="s">
        <v>281</v>
      </c>
      <c r="C14" s="212"/>
      <c r="D14" s="212"/>
      <c r="E14" s="212"/>
      <c r="F14" s="212"/>
      <c r="G14" s="212"/>
      <c r="H14" s="212"/>
      <c r="I14" s="212"/>
      <c r="J14" s="212"/>
      <c r="L14" s="92"/>
      <c r="M14" s="212"/>
    </row>
    <row r="15" spans="1:13" ht="12.75">
      <c r="A15" s="215" t="s">
        <v>0</v>
      </c>
      <c r="B15" s="216" t="s">
        <v>284</v>
      </c>
      <c r="C15" s="207"/>
      <c r="D15" s="217"/>
      <c r="E15" s="217"/>
      <c r="F15" s="217"/>
      <c r="G15" s="217"/>
      <c r="H15" s="207"/>
      <c r="I15" s="207"/>
      <c r="J15" s="207"/>
      <c r="K15" s="208"/>
      <c r="L15" s="207"/>
      <c r="M15" s="138">
        <f>IF(+'Data Entry Page'!$J$22&lt;&gt;"",+'Data Entry Page'!$J$22,"")</f>
      </c>
    </row>
    <row r="16" spans="1:13" ht="12.75">
      <c r="A16" s="215" t="s">
        <v>2</v>
      </c>
      <c r="B16" s="216" t="s">
        <v>285</v>
      </c>
      <c r="C16" s="207"/>
      <c r="D16" s="217"/>
      <c r="E16" s="217"/>
      <c r="F16" s="217"/>
      <c r="G16" s="217"/>
      <c r="H16" s="207"/>
      <c r="I16" s="207"/>
      <c r="J16" s="207"/>
      <c r="K16" s="207"/>
      <c r="L16" s="207"/>
      <c r="M16" s="138">
        <f>IF(+'Informational Data'!$M$43&lt;&gt;"",+'Informational Data'!$M$43,"")</f>
      </c>
    </row>
    <row r="17" spans="1:13" ht="12.75">
      <c r="A17" s="218" t="s">
        <v>79</v>
      </c>
      <c r="B17" s="222" t="s">
        <v>327</v>
      </c>
      <c r="C17" s="90"/>
      <c r="D17" s="207"/>
      <c r="E17" s="90"/>
      <c r="F17" s="90"/>
      <c r="G17" s="90"/>
      <c r="H17" s="207"/>
      <c r="I17" s="207"/>
      <c r="J17" s="207"/>
      <c r="K17" s="207"/>
      <c r="L17" s="207"/>
      <c r="M17" s="139">
        <f>IF(AND('Data Entry Page'!$E$42="Yes",'Data Entry Page'!$J$43&lt;1),+'Informational Data'!M49,IF('Data Entry Page'!$G$26&gt;0,+'Data Entry Page'!$G$26,""))</f>
      </c>
    </row>
    <row r="18" spans="1:13" ht="12.75">
      <c r="A18" s="218" t="s">
        <v>3</v>
      </c>
      <c r="B18" s="90" t="s">
        <v>286</v>
      </c>
      <c r="C18" s="207"/>
      <c r="D18" s="207"/>
      <c r="E18" s="207"/>
      <c r="F18" s="207"/>
      <c r="G18" s="207"/>
      <c r="H18" s="207"/>
      <c r="I18" s="207"/>
      <c r="J18" s="207"/>
      <c r="K18" s="207"/>
      <c r="L18" s="207"/>
      <c r="M18" s="142">
        <f>IF(AND('Data Entry Page'!$E$42="Yes",'Data Entry Page'!$J$43=""),+M17,IF('Data Entry Page'!$G$26&gt;0,M17,'Informational Data'!M16))</f>
      </c>
    </row>
    <row r="19" spans="1:12" ht="12.75">
      <c r="A19" s="218" t="s">
        <v>4</v>
      </c>
      <c r="B19" s="273" t="s">
        <v>189</v>
      </c>
      <c r="C19" s="207"/>
      <c r="D19" s="207"/>
      <c r="E19" s="207"/>
      <c r="F19" s="223"/>
      <c r="G19" s="224"/>
      <c r="H19" s="207"/>
      <c r="I19" s="207"/>
      <c r="J19" s="207"/>
      <c r="K19" s="207"/>
      <c r="L19" s="207"/>
    </row>
    <row r="20" spans="1:13" ht="12.75">
      <c r="A20" s="218"/>
      <c r="B20" s="90" t="s">
        <v>287</v>
      </c>
      <c r="C20" s="207"/>
      <c r="D20" s="207"/>
      <c r="E20" s="207"/>
      <c r="F20" s="223"/>
      <c r="G20" s="224"/>
      <c r="H20" s="207"/>
      <c r="I20" s="207"/>
      <c r="J20" s="207"/>
      <c r="K20" s="207"/>
      <c r="L20" s="207"/>
      <c r="M20" s="138">
        <f>IF(OR('Data Entry Page'!E42&lt;&gt;"Yes",'Data Entry Page'!J43&gt;1),IF('Data Entry Page'!J24&lt;&gt;"",'Data Entry Page'!J24,""),'Informational Data'!M17)</f>
      </c>
    </row>
    <row r="21" spans="1:13" ht="12.75">
      <c r="A21" s="218" t="s">
        <v>5</v>
      </c>
      <c r="B21" s="90" t="s">
        <v>288</v>
      </c>
      <c r="C21" s="207"/>
      <c r="D21" s="207"/>
      <c r="E21" s="207"/>
      <c r="F21" s="207"/>
      <c r="G21" s="207"/>
      <c r="H21" s="207"/>
      <c r="I21" s="207"/>
      <c r="J21" s="207"/>
      <c r="K21" s="207"/>
      <c r="L21" s="207"/>
      <c r="M21" s="138">
        <f>IF('Data Entry Page'!$E$61&gt;0,IF(M18&lt;M20,M18,M20),"")</f>
      </c>
    </row>
    <row r="22" spans="1:13" ht="12.75">
      <c r="A22" s="247"/>
      <c r="B22" s="247"/>
      <c r="C22" s="247"/>
      <c r="D22" s="247"/>
      <c r="E22" s="247"/>
      <c r="F22" s="247"/>
      <c r="G22" s="247"/>
      <c r="H22" s="247"/>
      <c r="I22" s="247"/>
      <c r="J22" s="247"/>
      <c r="K22" s="247"/>
      <c r="L22" s="247"/>
      <c r="M22" s="247"/>
    </row>
    <row r="23" spans="1:13" ht="12.75">
      <c r="A23" s="207"/>
      <c r="B23" s="214" t="s">
        <v>282</v>
      </c>
      <c r="C23" s="207"/>
      <c r="D23" s="207"/>
      <c r="E23" s="207"/>
      <c r="F23" s="207"/>
      <c r="G23" s="207"/>
      <c r="H23" s="207"/>
      <c r="I23" s="207"/>
      <c r="J23" s="207"/>
      <c r="K23" s="208"/>
      <c r="L23" s="207"/>
      <c r="M23" s="207"/>
    </row>
    <row r="24" spans="1:13" ht="12.75">
      <c r="A24" s="225" t="s">
        <v>18</v>
      </c>
      <c r="B24" s="226" t="s">
        <v>289</v>
      </c>
      <c r="C24" s="210"/>
      <c r="D24" s="210"/>
      <c r="E24" s="210"/>
      <c r="F24" s="210"/>
      <c r="G24" s="210"/>
      <c r="H24" s="207"/>
      <c r="I24" s="207"/>
      <c r="J24" s="207"/>
      <c r="K24" s="227"/>
      <c r="L24" s="207"/>
      <c r="M24" s="169">
        <f>IF(OR('Form A'!$N$21&lt;&gt;"",'Form A'!$N$36&lt;&gt;""),IF('Form A'!$N$36=0,0,ROUND(+('Form A'!$N$21-'Form A'!$N$36)/'Form A'!$N$36,6)),"")</f>
      </c>
    </row>
    <row r="25" spans="1:13" ht="12.75">
      <c r="A25" s="225" t="s">
        <v>19</v>
      </c>
      <c r="B25" s="167" t="s">
        <v>290</v>
      </c>
      <c r="C25" s="212"/>
      <c r="D25" s="212"/>
      <c r="E25" s="212"/>
      <c r="F25" s="212"/>
      <c r="G25" s="212"/>
      <c r="H25" s="212"/>
      <c r="I25" s="212"/>
      <c r="J25" s="207"/>
      <c r="K25" s="224"/>
      <c r="L25" s="207"/>
      <c r="M25" s="171">
        <v>0.065</v>
      </c>
    </row>
    <row r="26" spans="1:13" ht="12.75">
      <c r="A26" s="225" t="s">
        <v>20</v>
      </c>
      <c r="B26" s="228" t="s">
        <v>291</v>
      </c>
      <c r="C26" s="224"/>
      <c r="D26" s="224"/>
      <c r="E26" s="224"/>
      <c r="F26" s="229"/>
      <c r="G26" s="230"/>
      <c r="H26" s="231"/>
      <c r="I26" s="230"/>
      <c r="J26" s="207"/>
      <c r="K26" s="224"/>
      <c r="L26" s="207"/>
      <c r="M26" s="51">
        <f>IF(+'Form A'!$N$36&lt;&gt;"",'Form A'!$N$36,"")</f>
      </c>
    </row>
    <row r="27" spans="1:13" ht="12.75">
      <c r="A27" s="225" t="s">
        <v>21</v>
      </c>
      <c r="B27" s="232">
        <f>-'Data Entry Page'!L7+1</f>
        <v>-2022</v>
      </c>
      <c r="C27" s="228" t="s">
        <v>329</v>
      </c>
      <c r="D27" s="224"/>
      <c r="E27" s="224"/>
      <c r="F27" s="229"/>
      <c r="G27" s="233"/>
      <c r="H27" s="224"/>
      <c r="I27" s="224"/>
      <c r="J27" s="207"/>
      <c r="K27" s="224"/>
      <c r="L27" s="207"/>
      <c r="M27" s="172">
        <f>+'Informational Data'!$M$15</f>
      </c>
    </row>
    <row r="28" spans="1:12" ht="12.75">
      <c r="A28" s="225" t="s">
        <v>22</v>
      </c>
      <c r="B28" s="167" t="s">
        <v>294</v>
      </c>
      <c r="C28" s="212"/>
      <c r="D28" s="212"/>
      <c r="E28" s="212"/>
      <c r="F28" s="212"/>
      <c r="G28" s="212"/>
      <c r="H28" s="212"/>
      <c r="I28" s="212"/>
      <c r="J28" s="207"/>
      <c r="K28" s="224"/>
      <c r="L28" s="207"/>
    </row>
    <row r="29" spans="1:13" ht="12.75">
      <c r="A29" s="225"/>
      <c r="B29" s="227" t="s">
        <v>292</v>
      </c>
      <c r="C29" s="212"/>
      <c r="D29" s="212"/>
      <c r="E29" s="212"/>
      <c r="F29" s="212"/>
      <c r="G29" s="212"/>
      <c r="H29" s="212"/>
      <c r="I29" s="212"/>
      <c r="J29" s="207"/>
      <c r="K29" s="224"/>
      <c r="L29" s="207"/>
      <c r="M29" s="51">
        <f>IF(OR($M$26&lt;&gt;"",$M$27&lt;&gt;""),ROUND(+$M$26*$M$27/100,0),"")</f>
      </c>
    </row>
    <row r="30" spans="1:13" ht="12.75">
      <c r="A30" s="225" t="s">
        <v>23</v>
      </c>
      <c r="B30" s="222" t="s">
        <v>293</v>
      </c>
      <c r="C30" s="220"/>
      <c r="D30" s="220"/>
      <c r="E30" s="220"/>
      <c r="F30" s="220"/>
      <c r="G30" s="220"/>
      <c r="H30" s="207"/>
      <c r="I30" s="207"/>
      <c r="J30" s="207"/>
      <c r="K30" s="208"/>
      <c r="L30" s="221"/>
      <c r="M30" s="51">
        <f>IF('Data Entry Page'!$J$36&lt;&gt;"",IF('Data Entry Page'!$J$36&gt;0,'Data Entry Page'!$J$36,0),"")</f>
      </c>
    </row>
    <row r="31" spans="1:13" ht="12.75">
      <c r="A31" s="225" t="s">
        <v>24</v>
      </c>
      <c r="B31" s="219" t="s">
        <v>295</v>
      </c>
      <c r="C31" s="220"/>
      <c r="D31" s="220"/>
      <c r="E31" s="220"/>
      <c r="F31" s="220"/>
      <c r="G31" s="220"/>
      <c r="H31" s="207"/>
      <c r="I31" s="207"/>
      <c r="J31" s="207"/>
      <c r="K31" s="208"/>
      <c r="L31" s="221"/>
      <c r="M31" s="51">
        <f>IF(OR($M$29&lt;&gt;"",$M$30&lt;&gt;""),+$M$29+$M$30,"")</f>
      </c>
    </row>
    <row r="32" spans="1:13" ht="12.75">
      <c r="A32" s="225" t="s">
        <v>25</v>
      </c>
      <c r="B32" s="228" t="s">
        <v>296</v>
      </c>
      <c r="C32" s="224"/>
      <c r="D32" s="224"/>
      <c r="E32" s="224"/>
      <c r="F32" s="229"/>
      <c r="G32" s="230"/>
      <c r="H32" s="231"/>
      <c r="I32" s="231"/>
      <c r="J32" s="207"/>
      <c r="K32" s="224"/>
      <c r="L32" s="207"/>
      <c r="M32" s="224"/>
    </row>
    <row r="33" spans="1:13" ht="12.75">
      <c r="A33" s="234"/>
      <c r="B33" s="324" t="s">
        <v>143</v>
      </c>
      <c r="C33" s="325"/>
      <c r="D33" s="325"/>
      <c r="E33" s="325"/>
      <c r="F33" s="325"/>
      <c r="G33" s="325"/>
      <c r="H33" s="325"/>
      <c r="I33" s="325"/>
      <c r="J33" s="325"/>
      <c r="K33" s="325"/>
      <c r="L33" s="207"/>
      <c r="M33" s="224"/>
    </row>
    <row r="34" spans="1:13" ht="12.75">
      <c r="A34" s="225"/>
      <c r="B34" s="324" t="s">
        <v>297</v>
      </c>
      <c r="C34" s="325"/>
      <c r="D34" s="325"/>
      <c r="E34" s="325"/>
      <c r="F34" s="325"/>
      <c r="G34" s="325"/>
      <c r="H34" s="325"/>
      <c r="I34" s="325"/>
      <c r="J34" s="325"/>
      <c r="K34" s="325"/>
      <c r="L34" s="207"/>
      <c r="M34" s="173">
        <f>IF(M24&lt;&gt;"",IF(M24&lt;0,0,IF(AND(M24&gt;0.05,M25&gt;0.05),0.05,IF(M24&lt;M25,M24,M25))),"")</f>
      </c>
    </row>
    <row r="35" spans="1:13" ht="12.75">
      <c r="A35" s="225" t="s">
        <v>26</v>
      </c>
      <c r="B35" s="167" t="s">
        <v>298</v>
      </c>
      <c r="C35" s="212"/>
      <c r="D35" s="212"/>
      <c r="E35" s="212"/>
      <c r="F35" s="212"/>
      <c r="G35" s="212"/>
      <c r="H35" s="212"/>
      <c r="I35" s="212"/>
      <c r="J35" s="207"/>
      <c r="K35" s="224"/>
      <c r="L35" s="207"/>
      <c r="M35" s="174">
        <f>IF(OR(M31&lt;&gt;"",M34&lt;&gt;""),ROUND(M31*M34,0),"")</f>
      </c>
    </row>
    <row r="36" spans="1:13" ht="12.75">
      <c r="A36" s="225" t="s">
        <v>27</v>
      </c>
      <c r="B36" s="228" t="s">
        <v>299</v>
      </c>
      <c r="C36" s="224"/>
      <c r="D36" s="224"/>
      <c r="E36" s="224"/>
      <c r="F36" s="229"/>
      <c r="G36" s="230"/>
      <c r="H36" s="231"/>
      <c r="I36" s="231"/>
      <c r="J36" s="207"/>
      <c r="K36" s="224"/>
      <c r="L36" s="207"/>
      <c r="M36" s="174">
        <f>IF(OR(M31&lt;&gt;"",M35&lt;&gt;""),+M31+M35,"")</f>
      </c>
    </row>
    <row r="37" spans="1:13" ht="12.75">
      <c r="A37" s="235" t="s">
        <v>28</v>
      </c>
      <c r="B37" s="219" t="s">
        <v>300</v>
      </c>
      <c r="C37" s="220"/>
      <c r="D37" s="220"/>
      <c r="E37" s="220"/>
      <c r="F37" s="220"/>
      <c r="G37" s="220"/>
      <c r="H37" s="207"/>
      <c r="I37" s="207"/>
      <c r="J37" s="207"/>
      <c r="K37" s="208"/>
      <c r="L37" s="221"/>
      <c r="M37" s="51">
        <f>IF('Data Entry Page'!$J$37&lt;&gt;"",IF('Data Entry Page'!$J$37&gt;0,'Data Entry Page'!$J$37,0),"")</f>
      </c>
    </row>
    <row r="38" spans="1:13" ht="12.75">
      <c r="A38" s="235" t="s">
        <v>306</v>
      </c>
      <c r="B38" s="98" t="s">
        <v>308</v>
      </c>
      <c r="C38" s="73"/>
      <c r="D38" s="73"/>
      <c r="E38" s="73"/>
      <c r="F38" s="109"/>
      <c r="G38" s="160"/>
      <c r="H38" s="52"/>
      <c r="I38" s="52"/>
      <c r="J38" s="73"/>
      <c r="K38" s="73"/>
      <c r="L38" s="221"/>
      <c r="M38" s="51">
        <f>IF($M$37&lt;&gt;"",IF($M$37-$M$30&gt;0,M37-M30,0),"")</f>
      </c>
    </row>
    <row r="39" spans="1:13" ht="12.75">
      <c r="A39" s="235" t="s">
        <v>305</v>
      </c>
      <c r="B39" s="175" t="s">
        <v>310</v>
      </c>
      <c r="C39" s="140"/>
      <c r="D39" s="140"/>
      <c r="E39" s="140"/>
      <c r="F39" s="140"/>
      <c r="G39" s="147"/>
      <c r="H39" s="147"/>
      <c r="I39" s="147"/>
      <c r="J39" s="107"/>
      <c r="K39" s="107"/>
      <c r="L39" s="221"/>
      <c r="M39" s="51">
        <f>IF(M37&lt;&gt;"",M37-M38,"")</f>
      </c>
    </row>
    <row r="40" spans="1:13" ht="12.75">
      <c r="A40" s="235" t="s">
        <v>29</v>
      </c>
      <c r="B40" s="219" t="s">
        <v>311</v>
      </c>
      <c r="C40" s="220"/>
      <c r="D40" s="220"/>
      <c r="E40" s="220"/>
      <c r="F40" s="220"/>
      <c r="G40" s="220"/>
      <c r="H40" s="207"/>
      <c r="I40" s="207"/>
      <c r="J40" s="207"/>
      <c r="K40" s="208"/>
      <c r="L40" s="221"/>
      <c r="M40" s="51">
        <f>IF(OR(M36&lt;&gt;"",M39&lt;&gt;""),+M36-M39,"")</f>
      </c>
    </row>
    <row r="41" spans="1:13" ht="12.75">
      <c r="A41" s="236" t="s">
        <v>30</v>
      </c>
      <c r="B41" s="228" t="s">
        <v>264</v>
      </c>
      <c r="C41" s="224"/>
      <c r="D41" s="224"/>
      <c r="E41" s="224"/>
      <c r="F41" s="229"/>
      <c r="G41" s="233"/>
      <c r="H41" s="224"/>
      <c r="I41" s="224"/>
      <c r="J41" s="207"/>
      <c r="K41" s="224"/>
      <c r="L41" s="207"/>
      <c r="M41" s="51">
        <f>+'Form A'!$N$21</f>
      </c>
    </row>
    <row r="42" spans="1:13" ht="12.75">
      <c r="A42" s="236" t="s">
        <v>31</v>
      </c>
      <c r="B42" s="326" t="s">
        <v>301</v>
      </c>
      <c r="C42" s="325"/>
      <c r="D42" s="325"/>
      <c r="E42" s="325"/>
      <c r="F42" s="325"/>
      <c r="G42" s="325"/>
      <c r="H42" s="325"/>
      <c r="I42" s="325"/>
      <c r="J42" s="325"/>
      <c r="K42" s="325"/>
      <c r="L42" s="207"/>
      <c r="M42" s="224"/>
    </row>
    <row r="43" spans="1:13" ht="12.75">
      <c r="A43" s="225"/>
      <c r="B43" s="325"/>
      <c r="C43" s="325"/>
      <c r="D43" s="325"/>
      <c r="E43" s="325"/>
      <c r="F43" s="325"/>
      <c r="G43" s="325"/>
      <c r="H43" s="325"/>
      <c r="I43" s="325"/>
      <c r="J43" s="325"/>
      <c r="K43" s="325"/>
      <c r="L43" s="207"/>
      <c r="M43" s="172">
        <f>IF(OR(M40&lt;&gt;"",M41&lt;&gt;""),IF(M41&gt;0,ROUND(M40/M41*100,4),0),"")</f>
      </c>
    </row>
    <row r="44" spans="1:13" ht="12.75">
      <c r="A44" s="248"/>
      <c r="B44" s="249"/>
      <c r="C44" s="250"/>
      <c r="D44" s="250"/>
      <c r="E44" s="250"/>
      <c r="F44" s="251"/>
      <c r="G44" s="252"/>
      <c r="H44" s="253"/>
      <c r="I44" s="253"/>
      <c r="J44" s="247"/>
      <c r="K44" s="253"/>
      <c r="L44" s="247"/>
      <c r="M44" s="253"/>
    </row>
    <row r="45" spans="1:13" ht="12.75">
      <c r="A45" s="234"/>
      <c r="B45" s="214" t="s">
        <v>283</v>
      </c>
      <c r="C45" s="237"/>
      <c r="D45" s="237"/>
      <c r="E45" s="237"/>
      <c r="F45" s="229"/>
      <c r="G45" s="230"/>
      <c r="H45" s="231"/>
      <c r="I45" s="230"/>
      <c r="J45" s="207"/>
      <c r="K45" s="224"/>
      <c r="L45" s="207"/>
      <c r="M45" s="207"/>
    </row>
    <row r="46" spans="1:13" ht="12.75">
      <c r="A46" s="238" t="s">
        <v>16</v>
      </c>
      <c r="B46" s="228" t="s">
        <v>302</v>
      </c>
      <c r="C46" s="224"/>
      <c r="D46" s="224"/>
      <c r="E46" s="224"/>
      <c r="F46" s="224"/>
      <c r="G46" s="224"/>
      <c r="H46" s="224"/>
      <c r="I46" s="224"/>
      <c r="J46" s="224"/>
      <c r="K46" s="224"/>
      <c r="L46" s="207"/>
      <c r="M46" s="207"/>
    </row>
    <row r="47" spans="1:13" ht="12.75">
      <c r="A47" s="225"/>
      <c r="B47" s="224" t="s">
        <v>303</v>
      </c>
      <c r="C47" s="224"/>
      <c r="D47" s="224"/>
      <c r="E47" s="224"/>
      <c r="F47" s="224"/>
      <c r="G47" s="224"/>
      <c r="H47" s="224"/>
      <c r="I47" s="224"/>
      <c r="J47" s="224"/>
      <c r="K47" s="208"/>
      <c r="L47" s="207"/>
      <c r="M47" s="188">
        <f>IF('Form B'!$K$10&lt;&gt;"",IF(OR('Data Entry Page'!$E$42="No",'Data Entry Page'!$J$43&gt;0),0,+'Informational Data'!M15),"")</f>
      </c>
    </row>
    <row r="48" spans="1:13" ht="12.75">
      <c r="A48" s="238" t="s">
        <v>17</v>
      </c>
      <c r="B48" s="228" t="s">
        <v>262</v>
      </c>
      <c r="C48" s="224"/>
      <c r="D48" s="224"/>
      <c r="E48" s="224"/>
      <c r="F48" s="224"/>
      <c r="G48" s="224"/>
      <c r="H48" s="224"/>
      <c r="I48" s="224"/>
      <c r="J48" s="224"/>
      <c r="K48" s="208"/>
      <c r="L48" s="207"/>
      <c r="M48" s="224"/>
    </row>
    <row r="49" spans="1:13" ht="12.75">
      <c r="A49" s="225"/>
      <c r="B49" s="224" t="s">
        <v>304</v>
      </c>
      <c r="C49" s="224"/>
      <c r="D49" s="224"/>
      <c r="E49" s="224"/>
      <c r="F49" s="224"/>
      <c r="G49" s="224"/>
      <c r="H49" s="224"/>
      <c r="I49" s="224"/>
      <c r="J49" s="224"/>
      <c r="K49" s="208"/>
      <c r="L49" s="207"/>
      <c r="M49" s="188">
        <f>IF('Form B'!K10&lt;&gt;"",IF('Form B'!$I35&lt;&gt;"",+'Form B'!$I35+M47,IF('Form B'!$I37&lt;&gt;"",+'Form B'!$I37,"")),"")</f>
      </c>
    </row>
  </sheetData>
  <sheetProtection password="E008" sheet="1"/>
  <mergeCells count="11">
    <mergeCell ref="A4:D4"/>
    <mergeCell ref="F4:G4"/>
    <mergeCell ref="I4:K4"/>
    <mergeCell ref="I5:K5"/>
    <mergeCell ref="F5:G5"/>
    <mergeCell ref="A5:D5"/>
    <mergeCell ref="B33:K33"/>
    <mergeCell ref="B34:K34"/>
    <mergeCell ref="B42:K43"/>
    <mergeCell ref="A7:K10"/>
    <mergeCell ref="B11:K12"/>
  </mergeCells>
  <printOptions/>
  <pageMargins left="0" right="0" top="0.25" bottom="0" header="0.3" footer="0"/>
  <pageSetup fitToHeight="1" fitToWidth="1" orientation="portrait" scale="88" r:id="rId3"/>
  <headerFooter>
    <oddFooter>&amp;L&amp;"Times New Roman,Bold"&amp;10(Form Revised 4-2021)&amp;C&amp;"Times New Roman,Bold"&amp;10Informational Data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Webb</dc:creator>
  <cp:keywords/>
  <dc:description/>
  <cp:lastModifiedBy>Jill Wilson</cp:lastModifiedBy>
  <cp:lastPrinted>2021-05-11T17:50:32Z</cp:lastPrinted>
  <dcterms:created xsi:type="dcterms:W3CDTF">2003-03-17T16:23:27Z</dcterms:created>
  <dcterms:modified xsi:type="dcterms:W3CDTF">2024-03-13T15:16:46Z</dcterms:modified>
  <cp:category/>
  <cp:version/>
  <cp:contentType/>
  <cp:contentStatus/>
</cp:coreProperties>
</file>