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30" windowWidth="19110" windowHeight="10305" tabRatio="792"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Page'!$A$1:$R$49</definedName>
    <definedName name="_xlnm.Print_Area" localSheetId="3">'Form B'!$A$1:$P$33</definedName>
    <definedName name="_xlnm.Print_Area" localSheetId="7">'Informational Form B'!$A$1:$P$33</definedName>
    <definedName name="_xlnm.Print_Area" localSheetId="1">'Summary Page'!$A$1:$S$58</definedName>
    <definedName name="_xlnm.Print_Titles" localSheetId="2">'Form A'!$1:$13</definedName>
    <definedName name="_xlnm.Print_Titles" localSheetId="3">'Form B'!$1:$6</definedName>
    <definedName name="_xlnm.Print_Titles" localSheetId="6">'Informational Form A'!$1:$13</definedName>
    <definedName name="_xlnm.Print_Titles" localSheetId="7">'Informational Form B'!$1:$8</definedName>
  </definedNames>
  <calcPr fullCalcOnLoad="1"/>
</workbook>
</file>

<file path=xl/comments1.xml><?xml version="1.0" encoding="utf-8"?>
<comments xmlns="http://schemas.openxmlformats.org/spreadsheetml/2006/main">
  <authors>
    <author>Becky Webb</author>
    <author>Jill Wilson</author>
  </authors>
  <commentList>
    <comment ref="A3" authorId="0">
      <text>
        <r>
          <rPr>
            <b/>
            <sz val="8"/>
            <rFont val="Tahoma"/>
            <family val="2"/>
          </rPr>
          <t>Political Subdivision Name</t>
        </r>
        <r>
          <rPr>
            <sz val="8"/>
            <rFont val="Tahoma"/>
            <family val="2"/>
          </rPr>
          <t xml:space="preserve">
Can be found on previous years' tax rate forms and certification letters.
</t>
        </r>
        <r>
          <rPr>
            <sz val="8"/>
            <rFont val="Tahoma"/>
            <family val="2"/>
          </rPr>
          <t xml:space="preserve">
</t>
        </r>
      </text>
    </comment>
    <comment ref="H3"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t>
        </r>
        <r>
          <rPr>
            <sz val="8"/>
            <rFont val="Tahoma"/>
            <family val="2"/>
          </rPr>
          <t xml:space="preserve">
</t>
        </r>
      </text>
    </comment>
    <comment ref="J3" authorId="0">
      <text>
        <r>
          <rPr>
            <b/>
            <sz val="8"/>
            <rFont val="Tahoma"/>
            <family val="2"/>
          </rPr>
          <t>Political Subdivision Code
Middle 3 digits</t>
        </r>
        <r>
          <rPr>
            <sz val="8"/>
            <rFont val="Tahoma"/>
            <family val="2"/>
          </rPr>
          <t xml:space="preserve">
Can be found on previous years' tax rate forms and certification letters.  
The middle 3 digits indicate the primary county.
</t>
        </r>
        <r>
          <rPr>
            <sz val="8"/>
            <rFont val="Tahoma"/>
            <family val="2"/>
          </rPr>
          <t xml:space="preserve">
</t>
        </r>
      </text>
    </comment>
    <comment ref="L3"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t>
        </r>
        <r>
          <rPr>
            <sz val="8"/>
            <rFont val="Tahoma"/>
            <family val="2"/>
          </rPr>
          <t xml:space="preserve">
</t>
        </r>
      </text>
    </comment>
    <comment ref="N3" authorId="0">
      <text>
        <r>
          <rPr>
            <b/>
            <sz val="8"/>
            <rFont val="Tahoma"/>
            <family val="2"/>
          </rPr>
          <t>Levy Purpose</t>
        </r>
        <r>
          <rPr>
            <sz val="8"/>
            <rFont val="Tahoma"/>
            <family val="2"/>
          </rPr>
          <t xml:space="preserve">
Can be found on previous years' tax rate forms and certification letters.</t>
        </r>
        <r>
          <rPr>
            <sz val="8"/>
            <rFont val="Tahoma"/>
            <family val="2"/>
          </rPr>
          <t xml:space="preserve">
</t>
        </r>
      </text>
    </comment>
    <comment ref="J10" authorId="0">
      <text>
        <r>
          <rPr>
            <b/>
            <sz val="8"/>
            <rFont val="Tahoma"/>
            <family val="2"/>
          </rPr>
          <t>Prior Year Tax Rate Ceiling
Based on Prior Year Tax Rate Ceiling</t>
        </r>
        <r>
          <rPr>
            <sz val="8"/>
            <rFont val="Tahoma"/>
            <family val="2"/>
          </rPr>
          <t xml:space="preserve">
</t>
        </r>
        <r>
          <rPr>
            <b/>
            <sz val="8"/>
            <rFont val="Tahoma"/>
            <family val="2"/>
          </rPr>
          <t xml:space="preserve">Residential
</t>
        </r>
        <r>
          <rPr>
            <sz val="8"/>
            <rFont val="Tahoma"/>
            <family val="2"/>
          </rPr>
          <t xml:space="preserve">Enter the rate from the prior year Informational Summary Page, Line F for residential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J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20" authorId="0">
      <text>
        <r>
          <rPr>
            <b/>
            <sz val="8"/>
            <rFont val="Tahoma"/>
            <family val="2"/>
          </rPr>
          <t>New Construction &amp; Improvements
Residential</t>
        </r>
        <r>
          <rPr>
            <sz val="8"/>
            <rFont val="Tahoma"/>
            <family val="2"/>
          </rPr>
          <t xml:space="preserve">
Include new construction and improvements obtained from the County Clerk, County Assessor, or comparable office.</t>
        </r>
        <r>
          <rPr>
            <sz val="8"/>
            <rFont val="Tahoma"/>
            <family val="2"/>
          </rPr>
          <t xml:space="preserve">
</t>
        </r>
      </text>
    </comment>
    <comment ref="L20" authorId="0">
      <text>
        <r>
          <rPr>
            <b/>
            <sz val="8"/>
            <rFont val="Tahoma"/>
            <family val="2"/>
          </rPr>
          <t>New Construction &amp; Improvements
Agricultural</t>
        </r>
        <r>
          <rPr>
            <sz val="8"/>
            <rFont val="Tahoma"/>
            <family val="2"/>
          </rPr>
          <t xml:space="preserve">
Include new construction and improvements obtained from the County Clerk, County Assessor, or comparable office.</t>
        </r>
        <r>
          <rPr>
            <sz val="8"/>
            <rFont val="Tahoma"/>
            <family val="2"/>
          </rPr>
          <t xml:space="preserve">
</t>
        </r>
      </text>
    </comment>
    <comment ref="N20" authorId="0">
      <text>
        <r>
          <rPr>
            <b/>
            <sz val="8"/>
            <rFont val="Tahoma"/>
            <family val="2"/>
          </rPr>
          <t>New Construction &amp; Improvements
Commercial</t>
        </r>
        <r>
          <rPr>
            <sz val="8"/>
            <rFont val="Tahoma"/>
            <family val="2"/>
          </rPr>
          <t xml:space="preserve">
Include new construction and improvements obtained from the County Clerk, County Assessor, or comparable office.</t>
        </r>
        <r>
          <rPr>
            <sz val="8"/>
            <rFont val="Tahoma"/>
            <family val="2"/>
          </rPr>
          <t xml:space="preserve">
</t>
        </r>
      </text>
    </comment>
    <comment ref="P20" authorId="0">
      <text>
        <r>
          <rPr>
            <b/>
            <sz val="8"/>
            <rFont val="Tahoma"/>
            <family val="2"/>
          </rPr>
          <t xml:space="preserve">New Construction &amp; Improvements
Personal Property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J21"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21"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21"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P21"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If a political subdivision does not tax personal property, enter zero on this line.</t>
        </r>
        <r>
          <rPr>
            <sz val="8"/>
            <rFont val="Tahoma"/>
            <family val="2"/>
          </rPr>
          <t xml:space="preserve">
</t>
        </r>
        <r>
          <rPr>
            <sz val="8"/>
            <rFont val="Tahoma"/>
            <family val="2"/>
          </rPr>
          <t xml:space="preserve">
</t>
        </r>
      </text>
    </comment>
    <comment ref="J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L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N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J24" authorId="0">
      <text>
        <r>
          <rPr>
            <b/>
            <sz val="8"/>
            <rFont val="Tahoma"/>
            <family val="2"/>
          </rPr>
          <t>Prior Year Assessed Valuation
Residential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L24" authorId="0">
      <text>
        <r>
          <rPr>
            <b/>
            <sz val="8"/>
            <rFont val="Tahoma"/>
            <family val="2"/>
          </rPr>
          <t>Prior Year Assessed Valuation
Agricultural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N24" authorId="0">
      <text>
        <r>
          <rPr>
            <b/>
            <sz val="8"/>
            <rFont val="Tahoma"/>
            <family val="2"/>
          </rPr>
          <t>Prior Year Assessed Valuation
Commercial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P24" authorId="0">
      <text>
        <r>
          <rPr>
            <b/>
            <sz val="8"/>
            <rFont val="Tahoma"/>
            <family val="2"/>
          </rPr>
          <t>Prior Year Assessed Valuation
Personal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r>
          <rPr>
            <b/>
            <sz val="8"/>
            <rFont val="Tahoma"/>
            <family val="2"/>
          </rPr>
          <t>If a political subdivision does not tax personal property, enter zero on this line.</t>
        </r>
      </text>
    </comment>
    <comment ref="J25" authorId="0">
      <text>
        <r>
          <rPr>
            <b/>
            <sz val="8"/>
            <rFont val="Tahoma"/>
            <family val="2"/>
          </rPr>
          <t>Newly Separated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25" authorId="0">
      <text>
        <r>
          <rPr>
            <b/>
            <sz val="8"/>
            <rFont val="Tahoma"/>
            <family val="2"/>
          </rPr>
          <t>Newly Separated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25" authorId="0">
      <text>
        <r>
          <rPr>
            <b/>
            <sz val="8"/>
            <rFont val="Tahoma"/>
            <family val="2"/>
          </rPr>
          <t>Newly Separated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P25" authorId="0">
      <text>
        <r>
          <rPr>
            <b/>
            <sz val="8"/>
            <rFont val="Tahoma"/>
            <family val="2"/>
          </rPr>
          <t>Newly Separated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r>
          <rPr>
            <b/>
            <sz val="8"/>
            <rFont val="Tahoma"/>
            <family val="2"/>
          </rPr>
          <t>If a political subdivision does not tax personal property, enter zero on this line.</t>
        </r>
      </text>
    </comment>
    <comment ref="J26" authorId="0">
      <text>
        <r>
          <rPr>
            <b/>
            <sz val="8"/>
            <rFont val="Tahoma"/>
            <family val="2"/>
          </rPr>
          <t>Property Changed from Local to State Assessed
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L26" authorId="0">
      <text>
        <r>
          <rPr>
            <b/>
            <sz val="8"/>
            <rFont val="Tahoma"/>
            <family val="2"/>
          </rPr>
          <t>Property Changed from Local to State Assessed
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N26" authorId="0">
      <text>
        <r>
          <rPr>
            <b/>
            <sz val="8"/>
            <rFont val="Tahoma"/>
            <family val="2"/>
          </rPr>
          <t>Property Changed from Local to State Assessed
Commercial</t>
        </r>
        <r>
          <rPr>
            <sz val="8"/>
            <rFont val="Tahoma"/>
            <family val="2"/>
          </rPr>
          <t xml:space="preserve">
Enter the assessed valuation of commercial property that was locally assessed in the prior year, but assessed by the State Tax Commission in the current year.  This value would be the value of the property in the prior year.  </t>
        </r>
        <r>
          <rPr>
            <sz val="8"/>
            <rFont val="Tahoma"/>
            <family val="2"/>
          </rPr>
          <t xml:space="preserve">
</t>
        </r>
      </text>
    </comment>
    <comment ref="P26" authorId="0">
      <text>
        <r>
          <rPr>
            <b/>
            <sz val="8"/>
            <rFont val="Tahoma"/>
            <family val="2"/>
          </rPr>
          <t>Property Changed from Local to State Assessed
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J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L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N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F30" authorId="0">
      <text>
        <r>
          <rPr>
            <b/>
            <sz val="8"/>
            <rFont val="Tahoma"/>
            <family val="2"/>
          </rPr>
          <t>Date of Election</t>
        </r>
        <r>
          <rPr>
            <sz val="8"/>
            <rFont val="Tahoma"/>
            <family val="2"/>
          </rPr>
          <t xml:space="preserve">
Enter the date of the election at which the new or increased tax was approved by voters since the prior year's tax rate was set.
</t>
        </r>
        <r>
          <rPr>
            <sz val="8"/>
            <rFont val="Tahoma"/>
            <family val="2"/>
          </rPr>
          <t xml:space="preserve">
</t>
        </r>
      </text>
    </comment>
    <comment ref="F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F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F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R32"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R33"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
</t>
        </r>
        <r>
          <rPr>
            <sz val="8"/>
            <rFont val="Tahoma"/>
            <family val="2"/>
          </rPr>
          <t xml:space="preserve">
</t>
        </r>
      </text>
    </comment>
    <comment ref="R35" authorId="0">
      <text>
        <r>
          <rPr>
            <b/>
            <sz val="8"/>
            <rFont val="Tahoma"/>
            <family val="2"/>
          </rPr>
          <t>Expiration Date</t>
        </r>
        <r>
          <rPr>
            <sz val="8"/>
            <rFont val="Tahoma"/>
            <family val="2"/>
          </rPr>
          <t xml:space="preserve">
Enter the last year the approved rate will be in effect, if the rate was voted for a limited time.
</t>
        </r>
        <r>
          <rPr>
            <sz val="8"/>
            <rFont val="Tahoma"/>
            <family val="2"/>
          </rPr>
          <t xml:space="preserve">
</t>
        </r>
      </text>
    </comment>
    <comment ref="A40"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r>
          <rPr>
            <sz val="8"/>
            <rFont val="Tahoma"/>
            <family val="2"/>
          </rPr>
          <t xml:space="preserve">
</t>
        </r>
      </text>
    </comment>
    <comment ref="R45" authorId="0">
      <text>
        <r>
          <rPr>
            <b/>
            <sz val="8"/>
            <rFont val="Tahoma"/>
            <family val="2"/>
          </rPr>
          <t>Debt Service
Next Calendar Year's Principal &amp; Interest Payments</t>
        </r>
        <r>
          <rPr>
            <sz val="8"/>
            <rFont val="Tahoma"/>
            <family val="2"/>
          </rPr>
          <t xml:space="preserve">
Use the following year's payments to complete the current year's Debt Service Worksheet.
Include the principal and interest payments due on outstanding general obligation bond issues plus anticipated fee of any transfer agent or buying agent due during the current year.
</t>
        </r>
        <r>
          <rPr>
            <sz val="8"/>
            <rFont val="Tahoma"/>
            <family val="2"/>
          </rPr>
          <t xml:space="preserve">
</t>
        </r>
      </text>
    </comment>
    <comment ref="R46" authorId="0">
      <text>
        <r>
          <rPr>
            <b/>
            <sz val="8"/>
            <rFont val="Tahoma"/>
            <family val="2"/>
          </rPr>
          <t>Debt Service
Estimated Cost of Collection &amp; Anticipated Delinquencies</t>
        </r>
        <r>
          <rPr>
            <sz val="8"/>
            <rFont val="Tahoma"/>
            <family val="2"/>
          </rPr>
          <t xml:space="preserve">
This includes collector fees &amp; commissions, Assessment Fund withholdings, as well as anticipated delinquencies.  Experience in prior years is the best guide for estimating un-collectible taxes.
This amount entered on this line should be 2% to 10% of the amount entered on Line 1.
</t>
        </r>
        <r>
          <rPr>
            <sz val="8"/>
            <rFont val="Tahoma"/>
            <family val="2"/>
          </rPr>
          <t xml:space="preserve">
</t>
        </r>
      </text>
    </comment>
    <comment ref="R47" authorId="0">
      <text>
        <r>
          <rPr>
            <b/>
            <sz val="8"/>
            <rFont val="Tahoma"/>
            <family val="2"/>
          </rPr>
          <t>Debt Service
Reasonable Reserve</t>
        </r>
        <r>
          <rPr>
            <sz val="8"/>
            <rFont val="Tahoma"/>
            <family val="2"/>
          </rPr>
          <t xml:space="preserve">
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r>
          <rPr>
            <sz val="8"/>
            <rFont val="Tahoma"/>
            <family val="2"/>
          </rPr>
          <t xml:space="preserve">
</t>
        </r>
      </text>
    </comment>
    <comment ref="R48" authorId="0">
      <text>
        <r>
          <rPr>
            <b/>
            <sz val="8"/>
            <rFont val="Tahoma"/>
            <family val="2"/>
          </rPr>
          <t>Debt Service
Anticipated Balance at the End of the Current Calendar Year</t>
        </r>
        <r>
          <rPr>
            <sz val="8"/>
            <rFont val="Tahoma"/>
            <family val="2"/>
          </rPr>
          <t xml:space="preserve">
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t>
        </r>
        <r>
          <rPr>
            <b/>
            <sz val="8"/>
            <rFont val="Tahoma"/>
            <family val="2"/>
          </rPr>
          <t xml:space="preserve">DO NOT ADD THE ANTICIPATED COLLECTIONS OF THIS TAX INTO THIS LINE ITEM.
</t>
        </r>
        <r>
          <rPr>
            <sz val="8"/>
            <rFont val="Tahoma"/>
            <family val="2"/>
          </rPr>
          <t xml:space="preserve">
</t>
        </r>
      </text>
    </comment>
    <comment ref="J50"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L50"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N50"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14"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R14"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P14" authorId="0">
      <text>
        <r>
          <rPr>
            <b/>
            <sz val="8"/>
            <rFont val="Tahoma"/>
            <family val="2"/>
          </rPr>
          <t>Maximum Authorized Levy
Personal</t>
        </r>
        <r>
          <rPr>
            <sz val="8"/>
            <rFont val="Tahoma"/>
            <family val="2"/>
          </rPr>
          <t xml:space="preserve">
Enter the rate allowed by the most recent voter approved increase from Personal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14" authorId="0">
      <text>
        <r>
          <rPr>
            <b/>
            <sz val="8"/>
            <rFont val="Tahoma"/>
            <family val="2"/>
          </rPr>
          <t>Maximum Authorized Levy
Commercial</t>
        </r>
        <r>
          <rPr>
            <sz val="8"/>
            <rFont val="Tahoma"/>
            <family val="2"/>
          </rPr>
          <t xml:space="preserve">
Enter the rate allowed by the most recent voter approved increase from Commercial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14" authorId="0">
      <text>
        <r>
          <rPr>
            <b/>
            <sz val="8"/>
            <rFont val="Tahoma"/>
            <family val="2"/>
          </rPr>
          <t>Maximum Authorized Levy
Agricultural</t>
        </r>
        <r>
          <rPr>
            <sz val="8"/>
            <rFont val="Tahoma"/>
            <family val="2"/>
          </rPr>
          <t xml:space="preserve">
Enter the rate allowed by the most recent voter approved increase from Agricultural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J16"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L16" authorId="0">
      <text>
        <r>
          <rPr>
            <b/>
            <sz val="8"/>
            <rFont val="Tahoma"/>
            <family val="2"/>
          </rPr>
          <t>Maximum Authorized Levy
Agricultural</t>
        </r>
        <r>
          <rPr>
            <sz val="8"/>
            <rFont val="Tahoma"/>
            <family val="2"/>
          </rPr>
          <t xml:space="preserve">
Enter the rate allowed by the most recent voter approved increase from Agricultural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16" authorId="0">
      <text>
        <r>
          <rPr>
            <b/>
            <sz val="8"/>
            <rFont val="Tahoma"/>
            <family val="2"/>
          </rPr>
          <t>Maximum Authorized Levy
Commercial</t>
        </r>
        <r>
          <rPr>
            <sz val="8"/>
            <rFont val="Tahoma"/>
            <family val="2"/>
          </rPr>
          <t xml:space="preserve">
Enter the rate allowed by the most recent voter approved increase from Commercial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P16" authorId="0">
      <text>
        <r>
          <rPr>
            <b/>
            <sz val="8"/>
            <rFont val="Tahoma"/>
            <family val="2"/>
          </rPr>
          <t>Maximum Authorized Levy
Personal</t>
        </r>
        <r>
          <rPr>
            <sz val="8"/>
            <rFont val="Tahoma"/>
            <family val="2"/>
          </rPr>
          <t xml:space="preserve">
Enter the rate allowed by the most recent voter approved increase from Personal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R16"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P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L10" authorId="0">
      <text>
        <r>
          <rPr>
            <b/>
            <sz val="8"/>
            <rFont val="Tahoma"/>
            <family val="2"/>
          </rPr>
          <t>Prior Year Tax Rate Ceiling
Based on Prior Year Tax Rate Ceiling</t>
        </r>
        <r>
          <rPr>
            <sz val="8"/>
            <rFont val="Tahoma"/>
            <family val="2"/>
          </rPr>
          <t xml:space="preserve">
</t>
        </r>
        <r>
          <rPr>
            <b/>
            <sz val="8"/>
            <rFont val="Tahoma"/>
            <family val="2"/>
          </rPr>
          <t xml:space="preserve">Agricultural
</t>
        </r>
        <r>
          <rPr>
            <sz val="8"/>
            <rFont val="Tahoma"/>
            <family val="2"/>
          </rPr>
          <t xml:space="preserve">Enter the rate from the prior year Informational Summary Page, Line F for Agricultural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N10" authorId="0">
      <text>
        <r>
          <rPr>
            <b/>
            <sz val="8"/>
            <rFont val="Tahoma"/>
            <family val="2"/>
          </rPr>
          <t>Prior Year Tax Rate Ceiling
Based on Prior Year Tax Rate Ceiling</t>
        </r>
        <r>
          <rPr>
            <sz val="8"/>
            <rFont val="Tahoma"/>
            <family val="2"/>
          </rPr>
          <t xml:space="preserve">
</t>
        </r>
        <r>
          <rPr>
            <b/>
            <sz val="8"/>
            <rFont val="Tahoma"/>
            <family val="2"/>
          </rPr>
          <t xml:space="preserve">Commercial
</t>
        </r>
        <r>
          <rPr>
            <sz val="8"/>
            <rFont val="Tahoma"/>
            <family val="2"/>
          </rPr>
          <t xml:space="preserve">Enter the rate from the prior year Informational Summary Page, Line F for Commerciall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P10" authorId="0">
      <text>
        <r>
          <rPr>
            <b/>
            <sz val="8"/>
            <rFont val="Tahoma"/>
            <family val="2"/>
          </rPr>
          <t>Prior Year Tax Rate Ceiling
Based on Prior Year Tax Rate Ceiling</t>
        </r>
        <r>
          <rPr>
            <sz val="8"/>
            <rFont val="Tahoma"/>
            <family val="2"/>
          </rPr>
          <t xml:space="preserve">
</t>
        </r>
        <r>
          <rPr>
            <b/>
            <sz val="8"/>
            <rFont val="Tahoma"/>
            <family val="2"/>
          </rPr>
          <t xml:space="preserve">Personal
</t>
        </r>
        <r>
          <rPr>
            <sz val="8"/>
            <rFont val="Tahoma"/>
            <family val="2"/>
          </rPr>
          <t xml:space="preserve">Enter the rate from the prior year Informational Summary Page, Line F for Personal Propertyl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R10" authorId="0">
      <text>
        <r>
          <rPr>
            <b/>
            <sz val="8"/>
            <rFont val="Tahoma"/>
            <family val="2"/>
          </rPr>
          <t>Prior Year Tax Rate Ceiling
Based on Prior Year Tax Rate Ceiling</t>
        </r>
        <r>
          <rPr>
            <sz val="8"/>
            <rFont val="Tahoma"/>
            <family val="2"/>
          </rPr>
          <t xml:space="preserve">
</t>
        </r>
        <r>
          <rPr>
            <b/>
            <sz val="8"/>
            <rFont val="Tahoma"/>
            <family val="2"/>
          </rPr>
          <t xml:space="preserve">Prior Method
</t>
        </r>
        <r>
          <rPr>
            <sz val="8"/>
            <rFont val="Tahoma"/>
            <family val="2"/>
          </rPr>
          <t xml:space="preserve">Enter the rate from the prior year Informational Summary Page, Line F for Prior Method Single Rate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J12" authorId="0">
      <text>
        <r>
          <rPr>
            <b/>
            <sz val="8"/>
            <rFont val="Tahoma"/>
            <family val="2"/>
          </rPr>
          <t>Prior Year Tax Rate Ceiling
Based on Voluntarily Reduced Rate</t>
        </r>
        <r>
          <rPr>
            <sz val="8"/>
            <rFont val="Tahoma"/>
            <family val="2"/>
          </rPr>
          <t xml:space="preserve">
</t>
        </r>
        <r>
          <rPr>
            <b/>
            <sz val="8"/>
            <rFont val="Tahoma"/>
            <family val="2"/>
          </rPr>
          <t xml:space="preserve">Residential
</t>
        </r>
        <r>
          <rPr>
            <sz val="8"/>
            <rFont val="Tahoma"/>
            <family val="2"/>
          </rPr>
          <t xml:space="preserve">Enter the rate on prior year Summary Page, Line F for Residential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L12" authorId="0">
      <text>
        <r>
          <rPr>
            <b/>
            <sz val="8"/>
            <rFont val="Tahoma"/>
            <family val="2"/>
          </rPr>
          <t>Prior Year Tax Rate Ceiling
Based on Voluntarily Reduced Rate</t>
        </r>
        <r>
          <rPr>
            <sz val="8"/>
            <rFont val="Tahoma"/>
            <family val="2"/>
          </rPr>
          <t xml:space="preserve">
</t>
        </r>
        <r>
          <rPr>
            <b/>
            <sz val="8"/>
            <rFont val="Tahoma"/>
            <family val="2"/>
          </rPr>
          <t xml:space="preserve">Agricultural
</t>
        </r>
        <r>
          <rPr>
            <sz val="8"/>
            <rFont val="Tahoma"/>
            <family val="2"/>
          </rPr>
          <t xml:space="preserve">Enter the rate on prior year Summary Page, Line F for Agricultural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N12" authorId="0">
      <text>
        <r>
          <rPr>
            <b/>
            <sz val="8"/>
            <rFont val="Tahoma"/>
            <family val="2"/>
          </rPr>
          <t>Prior Year Tax Rate Ceiling
Based on Voluntarily Reduced Rate</t>
        </r>
        <r>
          <rPr>
            <sz val="8"/>
            <rFont val="Tahoma"/>
            <family val="2"/>
          </rPr>
          <t xml:space="preserve">
</t>
        </r>
        <r>
          <rPr>
            <b/>
            <sz val="8"/>
            <rFont val="Tahoma"/>
            <family val="2"/>
          </rPr>
          <t xml:space="preserve">Commercial
</t>
        </r>
        <r>
          <rPr>
            <sz val="8"/>
            <rFont val="Tahoma"/>
            <family val="2"/>
          </rPr>
          <t xml:space="preserve">Enter the rate on prior year Summary Page, Line F for Commercial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P12" authorId="0">
      <text>
        <r>
          <rPr>
            <b/>
            <sz val="8"/>
            <rFont val="Tahoma"/>
            <family val="2"/>
          </rPr>
          <t>Prior Year Tax Rate Ceiling
Based on Voluntarily Reduced Rate</t>
        </r>
        <r>
          <rPr>
            <sz val="8"/>
            <rFont val="Tahoma"/>
            <family val="2"/>
          </rPr>
          <t xml:space="preserve">
</t>
        </r>
        <r>
          <rPr>
            <b/>
            <sz val="8"/>
            <rFont val="Tahoma"/>
            <family val="2"/>
          </rPr>
          <t xml:space="preserve">Personal
</t>
        </r>
        <r>
          <rPr>
            <sz val="8"/>
            <rFont val="Tahoma"/>
            <family val="2"/>
          </rPr>
          <t xml:space="preserve">Enter the rate on prior year Summary Page, Line F for Personal Property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R12" authorId="0">
      <text>
        <r>
          <rPr>
            <b/>
            <sz val="8"/>
            <rFont val="Tahoma"/>
            <family val="2"/>
          </rPr>
          <t>Prior Year Tax Rate Ceiling
Based on Voluntarily Reduced Rate</t>
        </r>
        <r>
          <rPr>
            <sz val="8"/>
            <rFont val="Tahoma"/>
            <family val="2"/>
          </rPr>
          <t xml:space="preserve">
</t>
        </r>
        <r>
          <rPr>
            <b/>
            <sz val="8"/>
            <rFont val="Tahoma"/>
            <family val="2"/>
          </rPr>
          <t xml:space="preserve">Prior Method
</t>
        </r>
        <r>
          <rPr>
            <sz val="8"/>
            <rFont val="Tahoma"/>
            <family val="2"/>
          </rPr>
          <t xml:space="preserve">Enter the rate on prior year Summary Page, Line F for Prior Method Single Rate from the most updated prior year form if the current year is an even numbered year. Enter the rate on prior year Summary Page, Line F minus Line H in an odd numbered year. If a voluntary reduction was taken in an even numbered year, the Prior Method Single Rate can be determined by using the Prior Year Informal Tax Rate Calculator, entering the same information used in the official prior year pro forma and entering the voluntary reduction, which will populate the rate to be used on Prior Year Form A, Line 63.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2022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H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J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L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H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J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L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H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J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L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J44" authorId="1">
      <text>
        <r>
          <rPr>
            <sz val="9"/>
            <rFont val="Tahoma"/>
            <family val="2"/>
          </rPr>
          <t xml:space="preserve">If the assessed valuation(s) for Debt Service is different than that listed above, correct the values here. </t>
        </r>
      </text>
    </comment>
    <comment ref="L44" authorId="1">
      <text>
        <r>
          <rPr>
            <sz val="9"/>
            <rFont val="Tahoma"/>
            <family val="2"/>
          </rPr>
          <t>If the assessed valuation(s) for Debt Service is different than that listed above, correct the values here.</t>
        </r>
      </text>
    </comment>
    <comment ref="N44" authorId="1">
      <text>
        <r>
          <rPr>
            <sz val="9"/>
            <rFont val="Tahoma"/>
            <family val="2"/>
          </rPr>
          <t>If the assessed valuation(s) for Debt Service is different than that listed above, correct the values here.</t>
        </r>
      </text>
    </comment>
    <comment ref="P44" authorId="1">
      <text>
        <r>
          <rPr>
            <sz val="9"/>
            <rFont val="Tahoma"/>
            <family val="2"/>
          </rPr>
          <t>If the assessed valuation(s) for Debt Service is different than that listed above, correct the values here.</t>
        </r>
      </text>
    </comment>
  </commentList>
</comments>
</file>

<file path=xl/comments2.xml><?xml version="1.0" encoding="utf-8"?>
<comments xmlns="http://schemas.openxmlformats.org/spreadsheetml/2006/main">
  <authors>
    <author>Becky Webb</author>
    <author>Dana Wansing</author>
  </authors>
  <commentList>
    <comment ref="E47" authorId="0">
      <text>
        <r>
          <rPr>
            <b/>
            <sz val="8"/>
            <rFont val="Tahoma"/>
            <family val="2"/>
          </rPr>
          <t xml:space="preserve">Office or Position of Signer
</t>
        </r>
        <r>
          <rPr>
            <sz val="8"/>
            <rFont val="Tahoma"/>
            <family val="2"/>
          </rPr>
          <t>Please type in the Office or Position of the person signing this form.</t>
        </r>
      </text>
    </comment>
    <comment ref="I47" authorId="0">
      <text>
        <r>
          <rPr>
            <b/>
            <sz val="8"/>
            <rFont val="Tahoma"/>
            <family val="2"/>
          </rPr>
          <t xml:space="preserve">Name of Political Subdivision
</t>
        </r>
        <r>
          <rPr>
            <sz val="8"/>
            <rFont val="Tahoma"/>
            <family val="2"/>
          </rPr>
          <t xml:space="preserve">Pre-filled from what was entered on the Data Entry Page.
</t>
        </r>
      </text>
    </comment>
    <comment ref="E48"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A52" authorId="0">
      <text>
        <r>
          <rPr>
            <b/>
            <sz val="8"/>
            <rFont val="Tahoma"/>
            <family val="2"/>
          </rPr>
          <t xml:space="preserve">Date
</t>
        </r>
        <r>
          <rPr>
            <sz val="8"/>
            <rFont val="Tahoma"/>
            <family val="2"/>
          </rPr>
          <t xml:space="preserve">Enter the Date signed.
</t>
        </r>
      </text>
    </comment>
    <comment ref="E52"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I52" authorId="0">
      <text>
        <r>
          <rPr>
            <b/>
            <sz val="8"/>
            <rFont val="Tahoma"/>
            <family val="2"/>
          </rPr>
          <t>Printed Name</t>
        </r>
        <r>
          <rPr>
            <sz val="8"/>
            <rFont val="Tahoma"/>
            <family val="2"/>
          </rPr>
          <t xml:space="preserve">
Please type in the name of who ever signs this form.
</t>
        </r>
      </text>
    </comment>
    <comment ref="Q52"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 ref="K31" authorId="1">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M31" authorId="1">
      <text>
        <r>
          <rPr>
            <b/>
            <sz val="9"/>
            <rFont val="Tahoma"/>
            <family val="2"/>
          </rPr>
          <t xml:space="preserve">
Required Sales Tax Reduction
</t>
        </r>
        <r>
          <rPr>
            <sz val="9"/>
            <rFont val="Tahoma"/>
            <family val="2"/>
          </rPr>
          <t>If a sales tax was passed requiring a rollback of property taxes, then the amount calculated to comply with that rollback should be entered here.</t>
        </r>
      </text>
    </comment>
    <comment ref="O31" authorId="1">
      <text>
        <r>
          <rPr>
            <b/>
            <sz val="9"/>
            <rFont val="Tahoma"/>
            <family val="2"/>
          </rPr>
          <t xml:space="preserve">
Required Sales Tax Reduction</t>
        </r>
        <r>
          <rPr>
            <sz val="9"/>
            <rFont val="Tahoma"/>
            <family val="2"/>
          </rPr>
          <t xml:space="preserve">
If a sales tax was passed requiring a rollback of property taxes, then the amount calculated to comply with that rollback should be entered here.</t>
        </r>
      </text>
    </comment>
    <comment ref="Q31" authorId="1">
      <text>
        <r>
          <rPr>
            <sz val="9"/>
            <rFont val="Tahoma"/>
            <family val="2"/>
          </rPr>
          <t xml:space="preserve">
</t>
        </r>
        <r>
          <rPr>
            <b/>
            <sz val="9"/>
            <rFont val="Tahoma"/>
            <family val="2"/>
          </rPr>
          <t>Required Sales Tax Reduction</t>
        </r>
        <r>
          <rPr>
            <sz val="9"/>
            <rFont val="Tahoma"/>
            <family val="2"/>
          </rPr>
          <t xml:space="preserve">
If a sales tax was passed requiring a rollback of property taxes, then the amount calculated to comply with that rollback should be entered here.</t>
        </r>
      </text>
    </comment>
    <comment ref="K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M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O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Q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K37" authorId="1">
      <text>
        <r>
          <rPr>
            <b/>
            <sz val="9"/>
            <rFont val="Tahoma"/>
            <family val="2"/>
          </rPr>
          <t xml:space="preserve">Voluntary Reduction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M37" authorId="1">
      <text>
        <r>
          <rPr>
            <b/>
            <sz val="9"/>
            <rFont val="Tahoma"/>
            <family val="2"/>
          </rPr>
          <t xml:space="preserve">Voluntary Reduction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O37" authorId="1">
      <text>
        <r>
          <rPr>
            <b/>
            <sz val="9"/>
            <rFont val="Tahoma"/>
            <family val="2"/>
          </rPr>
          <t xml:space="preserve">Voluntary Reduction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text>
    </comment>
    <comment ref="Q37" authorId="1">
      <text>
        <r>
          <rPr>
            <b/>
            <sz val="9"/>
            <rFont val="Tahoma"/>
            <family val="2"/>
          </rPr>
          <t xml:space="preserve">Voluntary Reduction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text>
    </comment>
    <comment ref="K39" authorId="1">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M39" authorId="1">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O39" authorId="1">
      <text>
        <r>
          <rPr>
            <b/>
            <sz val="9"/>
            <rFont val="Tahoma"/>
            <family val="2"/>
          </rPr>
          <t>Recoupment Rate</t>
        </r>
        <r>
          <rPr>
            <sz val="9"/>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Q39" authorId="1">
      <text>
        <r>
          <rPr>
            <b/>
            <sz val="9"/>
            <rFont val="Tahoma"/>
            <family val="2"/>
          </rPr>
          <t>Recoupment Rate</t>
        </r>
        <r>
          <rPr>
            <sz val="9"/>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List>
</comments>
</file>

<file path=xl/comments5.xml><?xml version="1.0" encoding="utf-8"?>
<comments xmlns="http://schemas.openxmlformats.org/spreadsheetml/2006/main">
  <authors>
    <author>Becky Webb</author>
  </authors>
  <commentList>
    <comment ref="N35"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comments6.xml><?xml version="1.0" encoding="utf-8"?>
<comments xmlns="http://schemas.openxmlformats.org/spreadsheetml/2006/main">
  <authors>
    <author>Becky Webb</author>
  </authors>
  <commentList>
    <comment ref="S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Q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O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M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K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List>
</comments>
</file>

<file path=xl/sharedStrings.xml><?xml version="1.0" encoding="utf-8"?>
<sst xmlns="http://schemas.openxmlformats.org/spreadsheetml/2006/main" count="740" uniqueCount="398">
  <si>
    <t>A.</t>
  </si>
  <si>
    <t>AA.</t>
  </si>
  <si>
    <t>Residential</t>
  </si>
  <si>
    <t>Real Estate</t>
  </si>
  <si>
    <t>Agricultural</t>
  </si>
  <si>
    <t>Commercial</t>
  </si>
  <si>
    <t>Personal</t>
  </si>
  <si>
    <t>Property</t>
  </si>
  <si>
    <t>D.</t>
  </si>
  <si>
    <t>E.</t>
  </si>
  <si>
    <t>F.</t>
  </si>
  <si>
    <t>G.</t>
  </si>
  <si>
    <t>H.</t>
  </si>
  <si>
    <t>I.</t>
  </si>
  <si>
    <t>J.</t>
  </si>
  <si>
    <t>BB.</t>
  </si>
  <si>
    <t>(Signature)</t>
  </si>
  <si>
    <t>(Printed Name)</t>
  </si>
  <si>
    <t xml:space="preserve"> </t>
  </si>
  <si>
    <t xml:space="preserve">I, the undersigned, </t>
  </si>
  <si>
    <t>1.</t>
  </si>
  <si>
    <t>2.</t>
  </si>
  <si>
    <t>3.</t>
  </si>
  <si>
    <t>4.</t>
  </si>
  <si>
    <t>5.</t>
  </si>
  <si>
    <t>6.</t>
  </si>
  <si>
    <t>7.</t>
  </si>
  <si>
    <t>8.</t>
  </si>
  <si>
    <t>9.</t>
  </si>
  <si>
    <t>10.</t>
  </si>
  <si>
    <t>11.</t>
  </si>
  <si>
    <t>12.</t>
  </si>
  <si>
    <t>13.</t>
  </si>
  <si>
    <t>14.</t>
  </si>
  <si>
    <t>15.</t>
  </si>
  <si>
    <t>16.</t>
  </si>
  <si>
    <t>17.</t>
  </si>
  <si>
    <t>18.</t>
  </si>
  <si>
    <t>19.</t>
  </si>
  <si>
    <t>20.</t>
  </si>
  <si>
    <t>Total</t>
  </si>
  <si>
    <t>21.</t>
  </si>
  <si>
    <t>22.</t>
  </si>
  <si>
    <t>23.</t>
  </si>
  <si>
    <t>Prior Method</t>
  </si>
  <si>
    <t>24.</t>
  </si>
  <si>
    <t>25.</t>
  </si>
  <si>
    <t>26.</t>
  </si>
  <si>
    <t>27.</t>
  </si>
  <si>
    <t>28.</t>
  </si>
  <si>
    <t>29.</t>
  </si>
  <si>
    <t>30.</t>
  </si>
  <si>
    <t>31.</t>
  </si>
  <si>
    <t>32.</t>
  </si>
  <si>
    <t>33.</t>
  </si>
  <si>
    <t>34.</t>
  </si>
  <si>
    <t>35.</t>
  </si>
  <si>
    <t>Calculate Final Blended Rate</t>
  </si>
  <si>
    <t>(YES)</t>
  </si>
  <si>
    <t>(NO)</t>
  </si>
  <si>
    <t>HASH TOTAL (To be computed and used by the State)</t>
  </si>
  <si>
    <t>(Date)</t>
  </si>
  <si>
    <t>OR</t>
  </si>
  <si>
    <t>*</t>
  </si>
  <si>
    <t xml:space="preserve">The tax rate levied may be lower than the rate computed as long as adequate funds are available to service the debt requirements.  </t>
  </si>
  <si>
    <t>Personal Property</t>
  </si>
  <si>
    <t>Purpose</t>
  </si>
  <si>
    <t>(Yes or No)</t>
  </si>
  <si>
    <t>(a)</t>
  </si>
  <si>
    <t>(b)</t>
  </si>
  <si>
    <t>(d)</t>
  </si>
  <si>
    <t>(c)</t>
  </si>
  <si>
    <t>Name of Political Subdivision</t>
  </si>
  <si>
    <t>Calculated Amount</t>
  </si>
  <si>
    <t>Debt Service</t>
  </si>
  <si>
    <t>A</t>
  </si>
  <si>
    <t>B</t>
  </si>
  <si>
    <t>C</t>
  </si>
  <si>
    <t>36.</t>
  </si>
  <si>
    <t>(Line 1 - Line 2 - Line 3 - Line 4)</t>
  </si>
  <si>
    <t>-</t>
  </si>
  <si>
    <t>Calculate Revised Rate(s)</t>
  </si>
  <si>
    <t xml:space="preserve">(Office) of </t>
  </si>
  <si>
    <t>(Political Subdivision)</t>
  </si>
  <si>
    <t xml:space="preserve">levying a rate in </t>
  </si>
  <si>
    <t>**</t>
  </si>
  <si>
    <t>(Telephone)</t>
  </si>
  <si>
    <t>37.</t>
  </si>
  <si>
    <t>38.</t>
  </si>
  <si>
    <t>39.</t>
  </si>
  <si>
    <t>40.</t>
  </si>
  <si>
    <t>(Line 6 - Line 7 - Line 8 - Line 9)</t>
  </si>
  <si>
    <t>41.</t>
  </si>
  <si>
    <t>If Line 11 is negative, enter 0%.</t>
  </si>
  <si>
    <t>Do not enter less than 0%, nor more than 5%.</t>
  </si>
  <si>
    <t>(Line 5)</t>
  </si>
  <si>
    <t>HASH TOTALS</t>
  </si>
  <si>
    <t>(Prior Method)</t>
  </si>
  <si>
    <t>Single Rate</t>
  </si>
  <si>
    <t>Calculation</t>
  </si>
  <si>
    <t>For Informational Purposes Only - Impact of the Multi Rate System</t>
  </si>
  <si>
    <t>For Informational Purposes Only - Blended Rate Calculation</t>
  </si>
  <si>
    <t>42.</t>
  </si>
  <si>
    <t>43.</t>
  </si>
  <si>
    <t>44.</t>
  </si>
  <si>
    <t>45.</t>
  </si>
  <si>
    <t>46.</t>
  </si>
  <si>
    <t>47.</t>
  </si>
  <si>
    <t>48.</t>
  </si>
  <si>
    <t>49.</t>
  </si>
  <si>
    <t>50.</t>
  </si>
  <si>
    <t>51.</t>
  </si>
  <si>
    <t>52.</t>
  </si>
  <si>
    <t>53.</t>
  </si>
  <si>
    <t>54.</t>
  </si>
  <si>
    <t>55.</t>
  </si>
  <si>
    <t>56.</t>
  </si>
  <si>
    <t>57.</t>
  </si>
  <si>
    <t>Show the anticipated bank or fund balance at December 31st of this year (this will equal the current balance minus the amount of any principal or interest payments due before December 31st plus any estimated investment earnings due before December 31st).  Do not add the anticipated collections of this tax into this amount.</t>
  </si>
  <si>
    <t>Political Subdivision Code  (xx-xxx-xxxx)</t>
  </si>
  <si>
    <t>YEAR:</t>
  </si>
  <si>
    <t>1)</t>
  </si>
  <si>
    <t>2)</t>
  </si>
  <si>
    <t>3)</t>
  </si>
  <si>
    <t>4)</t>
  </si>
  <si>
    <t>5)</t>
  </si>
  <si>
    <t>6)</t>
  </si>
  <si>
    <t>7)</t>
  </si>
  <si>
    <t>8)</t>
  </si>
  <si>
    <t>3a)</t>
  </si>
  <si>
    <t>3b)</t>
  </si>
  <si>
    <t>C.</t>
  </si>
  <si>
    <t>Printed on:</t>
  </si>
  <si>
    <t>B.</t>
  </si>
  <si>
    <t xml:space="preserve"> - </t>
  </si>
  <si>
    <t>a.</t>
  </si>
  <si>
    <t>b.</t>
  </si>
  <si>
    <t>(Form A, Line 5)</t>
  </si>
  <si>
    <t>1a)</t>
  </si>
  <si>
    <t>1b)</t>
  </si>
  <si>
    <t>2a)</t>
  </si>
  <si>
    <t>2b)</t>
  </si>
  <si>
    <t xml:space="preserve">Step 1 </t>
  </si>
  <si>
    <t xml:space="preserve">The governing body should hold a public hearing and adopt a resolution, a policy statement, or an ordinance justifying its action prior to setting and certifying its tax rate. </t>
  </si>
  <si>
    <t xml:space="preserve">Step 2 </t>
  </si>
  <si>
    <t xml:space="preserve">Step 1 - The governing body should hold a public hearing and adopt a resolution, a policy statement, or an ordinance justifying its action prior to setting and certifying its tax rate. </t>
  </si>
  <si>
    <t>Step 2 - Submit a copy of the resolution, policy statement, or ordinance to the State Auditor's Office for review.</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</si>
  <si>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</si>
  <si>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</si>
  <si>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t>INFORMAL TAX RATE CALCULATOR FILE</t>
  </si>
  <si>
    <t xml:space="preserve">tax rate form to re-calculate the prior year tax rate ceiling. Enter the revised prior year tax rate </t>
  </si>
  <si>
    <t>Calculation of New Voter Approved Tax Rate or Tax Rate Increase</t>
  </si>
  <si>
    <r>
      <t xml:space="preserve">Total required for debt service </t>
    </r>
    <r>
      <rPr>
        <sz val="10"/>
        <rFont val="Times New Roman"/>
        <family val="1"/>
      </rPr>
      <t>(Line 2 + Line 3 + Line 4)</t>
    </r>
  </si>
  <si>
    <r>
      <t xml:space="preserve">Property tax revenue required for debt service </t>
    </r>
    <r>
      <rPr>
        <sz val="10"/>
        <rFont val="Times New Roman"/>
        <family val="1"/>
      </rPr>
      <t>(Line 5 - Line 6)</t>
    </r>
  </si>
  <si>
    <t>Debt Service Calculation for General Obligation Bonds Paid for with Property Taxes</t>
  </si>
  <si>
    <t>58.</t>
  </si>
  <si>
    <t>59.</t>
  </si>
  <si>
    <t>60.</t>
  </si>
  <si>
    <t>61.</t>
  </si>
  <si>
    <t>62.</t>
  </si>
  <si>
    <t>63.</t>
  </si>
  <si>
    <t>(Summary Page, Line A if increase of/by/to an existing rate, otherwise 0)</t>
  </si>
  <si>
    <t>to a 3-digit rate, otherwise round to a 4-digit rate)</t>
  </si>
  <si>
    <t>(Informational Summary Page, Line A if increase of/by/to an existing rate, otherwise 0)</t>
  </si>
  <si>
    <t>then Line 5a + Line 6b, otherwise Line 5b)</t>
  </si>
  <si>
    <t>(Informational Form A, Line 5)</t>
  </si>
  <si>
    <t>(If Line 32 &lt; 1, then round to a 3-digit rate, otherwise round to a 4-digit rate)</t>
  </si>
  <si>
    <t>(Line 44 x Line 45/100)</t>
  </si>
  <si>
    <t>of the rates being revised (Line 29/Line 29 total)</t>
  </si>
  <si>
    <t>(If Line 28 &gt; 0, then Line 5, otherwise 0)</t>
  </si>
  <si>
    <t>from property that existed in both years (Line 15 + Line 17)</t>
  </si>
  <si>
    <t>from property that existed in both years (Line 13 x Line 14/100)</t>
  </si>
  <si>
    <t>(Informational Summary Page, Line A)</t>
  </si>
  <si>
    <t>in the current year over the prior year's assessed valuation (Line 5 - Line 10/Line 10 x 100)</t>
  </si>
  <si>
    <t>obtained from the county clerk or county assessor</t>
  </si>
  <si>
    <t>Include the current locally and stated assessed valuation obtained from the county clerk, county assessor, or comparable office finalized by the local board of equalization.</t>
  </si>
  <si>
    <t>based on the prior year tax rate ceiling (Lower of Line D or Line E)</t>
  </si>
  <si>
    <t>(Line B if no election, otherwise Line C)</t>
  </si>
  <si>
    <t>Missouri Constitution and section 137.073, RSMo, if no voter approved increase</t>
  </si>
  <si>
    <t>prior year data changed or a voluntary reduction was taken in a non-reassessment year</t>
  </si>
  <si>
    <t>Submit a copy of the resolution, policy statement, or ordinance to the State Auditor's office for review.</t>
  </si>
  <si>
    <r>
      <t>Actual rate to be levied for debt service purposes</t>
    </r>
    <r>
      <rPr>
        <sz val="10"/>
        <rFont val="Times New Roman"/>
        <family val="1"/>
      </rPr>
      <t xml:space="preserve"> * (Line 8 - Line 9) </t>
    </r>
  </si>
  <si>
    <r>
      <t xml:space="preserve">Computation of debt service tax rate </t>
    </r>
    <r>
      <rPr>
        <sz val="10"/>
        <rFont val="Times New Roman"/>
        <family val="1"/>
      </rPr>
      <t>(Line 7/Line 1 x 100)</t>
    </r>
  </si>
  <si>
    <t>Line 6 is subtracted from Line 5 because the debt service fund is only allowed to have the payment required for the next calendar year (Line 2) and the reasonable reserve of the following year's payments (Line 4).  Any current balance in the fund available to meet these requirements, so it is deducted from the total revenues required for debt service purposes.</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</si>
  <si>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</si>
  <si>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t>Less voluntary reduction by political subdivision</t>
  </si>
  <si>
    <r>
      <t>Prior year tax rate ceiling</t>
    </r>
    <r>
      <rPr>
        <sz val="10"/>
        <rFont val="Times New Roman"/>
        <family val="1"/>
      </rPr>
      <t xml:space="preserve"> as defined in Chapter 137, RSMo, revised if</t>
    </r>
  </si>
  <si>
    <r>
      <t>Amount of rate increase authorized by voters for current year</t>
    </r>
    <r>
      <rPr>
        <sz val="10"/>
        <rFont val="Times New Roman"/>
        <family val="1"/>
      </rPr>
      <t xml:space="preserve"> if same purpose,</t>
    </r>
  </si>
  <si>
    <t xml:space="preserve">Rate to compare to maximum authorized levy to determine tax rate ceiling  </t>
  </si>
  <si>
    <t>Current year assessed valuation</t>
  </si>
  <si>
    <t>Assessed valuation of new construction &amp; improvements</t>
  </si>
  <si>
    <t>Assessed value of newly added territory</t>
  </si>
  <si>
    <r>
      <t>Assessed value of real property that changed subclass from the prior year and was added to a new subclass in the current year</t>
    </r>
    <r>
      <rPr>
        <sz val="10"/>
        <rFont val="Times New Roman"/>
        <family val="1"/>
      </rPr>
      <t xml:space="preserve"> obtained from the county clerk or county assessor</t>
    </r>
  </si>
  <si>
    <t>Adjusted current year assessed valuation</t>
  </si>
  <si>
    <t>Prior year assessed valuation</t>
  </si>
  <si>
    <t>Assessed value in newly separated territory</t>
  </si>
  <si>
    <t>Assessed value of property locally assessed in prior year,</t>
  </si>
  <si>
    <t>but state assessed in current year</t>
  </si>
  <si>
    <r>
      <t xml:space="preserve">Assessed value of real property that changed subclass from the prior year and was subtracted from the previously reported subclass </t>
    </r>
    <r>
      <rPr>
        <sz val="10"/>
        <rFont val="Times New Roman"/>
        <family val="1"/>
      </rPr>
      <t>obtained from the county clerk or county assessor</t>
    </r>
  </si>
  <si>
    <t>Adjusted prior year assessed valuation</t>
  </si>
  <si>
    <r>
      <t>Percentage increase in adjusted valuation</t>
    </r>
    <r>
      <rPr>
        <sz val="10"/>
        <rFont val="Times New Roman"/>
        <family val="1"/>
      </rPr>
      <t xml:space="preserve"> of existing property</t>
    </r>
  </si>
  <si>
    <r>
      <t xml:space="preserve">Increase in Consumer Price Index (CPI) </t>
    </r>
    <r>
      <rPr>
        <sz val="10"/>
        <rFont val="Times New Roman"/>
        <family val="1"/>
      </rPr>
      <t>certified by the State Tax Commission</t>
    </r>
  </si>
  <si>
    <r>
      <t>Adjusted prior year assessed valuation</t>
    </r>
    <r>
      <rPr>
        <sz val="10"/>
        <rFont val="Times New Roman"/>
        <family val="1"/>
      </rPr>
      <t xml:space="preserve"> (Line 10)</t>
    </r>
  </si>
  <si>
    <t>Prior year tax rate ceiling</t>
  </si>
  <si>
    <t xml:space="preserve">Maximum prior year adjusted revenue permitted </t>
  </si>
  <si>
    <t>Permitted reassessment revenue growth</t>
  </si>
  <si>
    <t>Enter the lower of the actual growth (Line 11), the CPI (Line 12), or 5%.</t>
  </si>
  <si>
    <r>
      <t>Additional reassessment revenue permitted</t>
    </r>
    <r>
      <rPr>
        <sz val="10"/>
        <rFont val="Times New Roman"/>
        <family val="1"/>
      </rPr>
      <t xml:space="preserve">  (Line 15 x Line 16)</t>
    </r>
  </si>
  <si>
    <t xml:space="preserve">Revenue permitted in the current year </t>
  </si>
  <si>
    <t>Tax rate permitted using prior method</t>
  </si>
  <si>
    <t>Limit personal property to the prior year ceiling</t>
  </si>
  <si>
    <t>(Lower of Line 20 personal property or Line 14 personal property)</t>
  </si>
  <si>
    <t xml:space="preserve">Limit to the prior year maximum authorized levy </t>
  </si>
  <si>
    <t>Enter the rate for the prior method column on Line B of the Informational Summary Page</t>
  </si>
  <si>
    <r>
      <rPr>
        <b/>
        <sz val="10"/>
        <rFont val="Times New Roman"/>
        <family val="1"/>
      </rPr>
      <t>Tax revenue</t>
    </r>
    <r>
      <rPr>
        <sz val="10"/>
        <rFont val="Times New Roman"/>
        <family val="1"/>
      </rPr>
      <t xml:space="preserve"> (Line 1 x Line 23/100)</t>
    </r>
  </si>
  <si>
    <r>
      <rPr>
        <b/>
        <sz val="10"/>
        <rFont val="Times New Roman"/>
        <family val="1"/>
      </rPr>
      <t>Total assessed valuation</t>
    </r>
    <r>
      <rPr>
        <sz val="10"/>
        <rFont val="Times New Roman"/>
        <family val="1"/>
      </rPr>
      <t xml:space="preserve"> (Line 1 total)</t>
    </r>
  </si>
  <si>
    <r>
      <rPr>
        <b/>
        <sz val="10"/>
        <rFont val="Times New Roman"/>
        <family val="1"/>
      </rPr>
      <t>Blended rate</t>
    </r>
    <r>
      <rPr>
        <sz val="10"/>
        <rFont val="Times New Roman"/>
        <family val="1"/>
      </rPr>
      <t xml:space="preserve"> (Line 24 total/Line 25 x 100)</t>
    </r>
  </si>
  <si>
    <r>
      <rPr>
        <b/>
        <sz val="10"/>
        <rFont val="Times New Roman"/>
        <family val="1"/>
      </rPr>
      <t>Revenue difference</t>
    </r>
    <r>
      <rPr>
        <sz val="10"/>
        <rFont val="Times New Roman"/>
        <family val="1"/>
      </rPr>
      <t xml:space="preserve"> due to the multi rate calculation</t>
    </r>
  </si>
  <si>
    <t>(Line 24 total - Line 24 prior method)</t>
  </si>
  <si>
    <t>(If Line 27 &lt; or &gt; 0 &amp; Line 23 &lt; Line 23 prior method, then Line 23, otherwise 0)</t>
  </si>
  <si>
    <t>Relative ratio of current year adjusted assessed valuation</t>
  </si>
  <si>
    <t xml:space="preserve">Revision to rate  </t>
  </si>
  <si>
    <r>
      <rPr>
        <b/>
        <sz val="10"/>
        <rFont val="Times New Roman"/>
        <family val="1"/>
      </rPr>
      <t>Revised rate</t>
    </r>
    <r>
      <rPr>
        <sz val="10"/>
        <rFont val="Times New Roman"/>
        <family val="1"/>
      </rPr>
      <t xml:space="preserve"> (Line 23 + Line 31)</t>
    </r>
  </si>
  <si>
    <r>
      <rPr>
        <b/>
        <sz val="10"/>
        <rFont val="Times New Roman"/>
        <family val="1"/>
      </rPr>
      <t xml:space="preserve">Revised rate rounded </t>
    </r>
    <r>
      <rPr>
        <sz val="10"/>
        <rFont val="Times New Roman"/>
        <family val="1"/>
      </rPr>
      <t xml:space="preserve"> </t>
    </r>
  </si>
  <si>
    <r>
      <rPr>
        <b/>
        <sz val="10"/>
        <rFont val="Times New Roman"/>
        <family val="1"/>
      </rPr>
      <t xml:space="preserve">Tax revenue </t>
    </r>
    <r>
      <rPr>
        <sz val="10"/>
        <rFont val="Times New Roman"/>
        <family val="1"/>
      </rPr>
      <t xml:space="preserve"> (Line 1 x Line 33/100)</t>
    </r>
  </si>
  <si>
    <r>
      <rPr>
        <b/>
        <sz val="10"/>
        <rFont val="Times New Roman"/>
        <family val="1"/>
      </rPr>
      <t>Tax rate(s) permitted</t>
    </r>
    <r>
      <rPr>
        <sz val="10"/>
        <rFont val="Times New Roman"/>
        <family val="1"/>
      </rPr>
      <t xml:space="preserve"> calculated pursuant to</t>
    </r>
  </si>
  <si>
    <r>
      <rPr>
        <b/>
        <sz val="10"/>
        <rFont val="Times New Roman"/>
        <family val="1"/>
      </rPr>
      <t>Revenue differences</t>
    </r>
    <r>
      <rPr>
        <sz val="10"/>
        <rFont val="Times New Roman"/>
        <family val="1"/>
      </rPr>
      <t xml:space="preserve"> using the different methods (Line 38 - Line 39)</t>
    </r>
  </si>
  <si>
    <r>
      <rPr>
        <b/>
        <sz val="10"/>
        <rFont val="Times New Roman"/>
        <family val="1"/>
      </rPr>
      <t>Percent change</t>
    </r>
    <r>
      <rPr>
        <sz val="10"/>
        <rFont val="Times New Roman"/>
        <family val="1"/>
      </rPr>
      <t xml:space="preserve"> (Line 40/Line 39)</t>
    </r>
  </si>
  <si>
    <r>
      <rPr>
        <b/>
        <sz val="10"/>
        <rFont val="Times New Roman"/>
        <family val="1"/>
      </rPr>
      <t>Tax rate ceiling</t>
    </r>
    <r>
      <rPr>
        <sz val="10"/>
        <rFont val="Times New Roman"/>
        <family val="1"/>
      </rPr>
      <t xml:space="preserve"> (Informational Summary Page, Line F)</t>
    </r>
  </si>
  <si>
    <r>
      <rPr>
        <b/>
        <sz val="10"/>
        <rFont val="Times New Roman"/>
        <family val="1"/>
      </rPr>
      <t>Allowable recoupment rate</t>
    </r>
    <r>
      <rPr>
        <sz val="10"/>
        <rFont val="Times New Roman"/>
        <family val="1"/>
      </rPr>
      <t xml:space="preserve"> (Summary Page, Line I)</t>
    </r>
  </si>
  <si>
    <r>
      <rPr>
        <b/>
        <sz val="10"/>
        <rFont val="Times New Roman"/>
        <family val="1"/>
      </rPr>
      <t>Tax rate ceiling including recoupment</t>
    </r>
    <r>
      <rPr>
        <sz val="10"/>
        <rFont val="Times New Roman"/>
        <family val="1"/>
      </rPr>
      <t xml:space="preserve"> (Line 42 + Line 43)</t>
    </r>
  </si>
  <si>
    <r>
      <rPr>
        <b/>
        <sz val="10"/>
        <rFont val="Times New Roman"/>
        <family val="1"/>
      </rPr>
      <t>Assessed valuation</t>
    </r>
    <r>
      <rPr>
        <sz val="10"/>
        <rFont val="Times New Roman"/>
        <family val="1"/>
      </rPr>
      <t xml:space="preserve"> (Line 1)</t>
    </r>
  </si>
  <si>
    <t>Revenue from tax rate ceiling including recoupment</t>
  </si>
  <si>
    <r>
      <rPr>
        <b/>
        <sz val="10"/>
        <rFont val="Times New Roman"/>
        <family val="1"/>
      </rPr>
      <t>Blended tax rate ceiling including recoupment (</t>
    </r>
    <r>
      <rPr>
        <sz val="10"/>
        <rFont val="Times New Roman"/>
        <family val="1"/>
      </rPr>
      <t>Line 46 total/Line 45 total x 100)</t>
    </r>
  </si>
  <si>
    <r>
      <rPr>
        <b/>
        <sz val="10"/>
        <rFont val="Times New Roman"/>
        <family val="1"/>
      </rPr>
      <t>Voluntary reduction</t>
    </r>
    <r>
      <rPr>
        <sz val="10"/>
        <rFont val="Times New Roman"/>
        <family val="1"/>
      </rPr>
      <t xml:space="preserve"> (Summary Page, Line H)</t>
    </r>
  </si>
  <si>
    <r>
      <rPr>
        <b/>
        <sz val="10"/>
        <rFont val="Times New Roman"/>
        <family val="1"/>
      </rPr>
      <t>Unadjusted levy</t>
    </r>
    <r>
      <rPr>
        <sz val="10"/>
        <rFont val="Times New Roman"/>
        <family val="1"/>
      </rPr>
      <t xml:space="preserve"> (Line 44 - Line 48)</t>
    </r>
  </si>
  <si>
    <r>
      <rPr>
        <b/>
        <sz val="10"/>
        <rFont val="Times New Roman"/>
        <family val="1"/>
      </rPr>
      <t>Revenue from unadjusted levy</t>
    </r>
    <r>
      <rPr>
        <sz val="10"/>
        <rFont val="Times New Roman"/>
        <family val="1"/>
      </rPr>
      <t xml:space="preserve"> (Line 49 x Line 50/100)</t>
    </r>
  </si>
  <si>
    <r>
      <rPr>
        <b/>
        <sz val="10"/>
        <rFont val="Times New Roman"/>
        <family val="1"/>
      </rPr>
      <t>Blended tax rate from the unadjusted levy</t>
    </r>
    <r>
      <rPr>
        <sz val="10"/>
        <rFont val="Times New Roman"/>
        <family val="1"/>
      </rPr>
      <t xml:space="preserve"> (Line 51 total/Line 50 total x 100)</t>
    </r>
  </si>
  <si>
    <r>
      <rPr>
        <b/>
        <sz val="10"/>
        <rFont val="Times New Roman"/>
        <family val="1"/>
      </rPr>
      <t>Sales tax reduction</t>
    </r>
    <r>
      <rPr>
        <sz val="10"/>
        <rFont val="Times New Roman"/>
        <family val="1"/>
      </rPr>
      <t xml:space="preserve"> (Summary Page, Line G)</t>
    </r>
  </si>
  <si>
    <r>
      <rPr>
        <b/>
        <sz val="10"/>
        <rFont val="Times New Roman"/>
        <family val="1"/>
      </rPr>
      <t>Adjusted levy</t>
    </r>
    <r>
      <rPr>
        <sz val="10"/>
        <rFont val="Times New Roman"/>
        <family val="1"/>
      </rPr>
      <t xml:space="preserve"> (Line 49 - Line 53)</t>
    </r>
  </si>
  <si>
    <r>
      <rPr>
        <b/>
        <sz val="10"/>
        <rFont val="Times New Roman"/>
        <family val="1"/>
      </rPr>
      <t>Revenue from adjusted levy</t>
    </r>
    <r>
      <rPr>
        <sz val="10"/>
        <rFont val="Times New Roman"/>
        <family val="1"/>
      </rPr>
      <t xml:space="preserve"> (Line 54 x Line 55/100)</t>
    </r>
  </si>
  <si>
    <r>
      <rPr>
        <b/>
        <sz val="10"/>
        <rFont val="Times New Roman"/>
        <family val="1"/>
      </rPr>
      <t>Blended tax rate from the adjusted levy</t>
    </r>
    <r>
      <rPr>
        <sz val="10"/>
        <rFont val="Times New Roman"/>
        <family val="1"/>
      </rPr>
      <t xml:space="preserve"> (Line 56 total/Line 55 total x 100)</t>
    </r>
  </si>
  <si>
    <t>Date of election</t>
  </si>
  <si>
    <r>
      <t>Ballot language-</t>
    </r>
    <r>
      <rPr>
        <sz val="10"/>
        <rFont val="Times New Roman"/>
        <family val="1"/>
      </rPr>
      <t>Attach a sample ballot or state the proposition posed to the voters exactly as it appeared on the ballot.</t>
    </r>
  </si>
  <si>
    <t>Election results</t>
  </si>
  <si>
    <r>
      <t>Expiration date</t>
    </r>
    <r>
      <rPr>
        <sz val="10"/>
        <rFont val="Times New Roman"/>
        <family val="1"/>
      </rPr>
      <t>-Enter the last year the levy will be in effect, if applicable.</t>
    </r>
  </si>
  <si>
    <t>Amount of increase approved by voters</t>
  </si>
  <si>
    <t>Stated rate approved by voters</t>
  </si>
  <si>
    <t>Prior year tax rate ceiling to apply voter approved increase to</t>
  </si>
  <si>
    <r>
      <t xml:space="preserve">Voter approved increased rate </t>
    </r>
    <r>
      <rPr>
        <sz val="10"/>
        <rFont val="Times New Roman"/>
        <family val="1"/>
      </rPr>
      <t xml:space="preserve">(If  Line 5a&gt;0, </t>
    </r>
  </si>
  <si>
    <r>
      <rPr>
        <b/>
        <sz val="10"/>
        <rFont val="Times New Roman"/>
        <family val="1"/>
      </rPr>
      <t>Voter approved increased rate rounded</t>
    </r>
    <r>
      <rPr>
        <sz val="10"/>
        <rFont val="Times New Roman"/>
        <family val="1"/>
      </rPr>
      <t xml:space="preserve"> (If Line 7 &lt; 1, then round</t>
    </r>
  </si>
  <si>
    <t>Prior year tax rate ceiling or voluntarily reduced rate to apply voter approved increase to</t>
  </si>
  <si>
    <t>Prior Method Single Rate Calculation for Voter Approved Increase</t>
  </si>
  <si>
    <t>Include the prior year locally and state assessed valuation obtained from the county clerk, county assessor, or comparable office finalized by the local board of equalization.</t>
  </si>
  <si>
    <t xml:space="preserve">Increase in Consumer Price Index (CPI) </t>
  </si>
  <si>
    <t>certified by the State Tax Commission</t>
  </si>
  <si>
    <r>
      <t xml:space="preserve">Adjusted prior year assessed valuation </t>
    </r>
    <r>
      <rPr>
        <sz val="10"/>
        <rFont val="Times New Roman"/>
        <family val="1"/>
      </rPr>
      <t>(Line 10)</t>
    </r>
  </si>
  <si>
    <t>Prior year voluntarily reduced rate in non-reassessment year</t>
  </si>
  <si>
    <t>(Summary Page, Line A)</t>
  </si>
  <si>
    <r>
      <t>Additional reassessment revenue permitted</t>
    </r>
    <r>
      <rPr>
        <sz val="10"/>
        <rFont val="Times New Roman"/>
        <family val="1"/>
      </rPr>
      <t xml:space="preserve"> (Line 15 x Line 16)</t>
    </r>
  </si>
  <si>
    <t>Enter the rate for the prior method column on Line B of the Summary Page</t>
  </si>
  <si>
    <r>
      <t>Tax revenue</t>
    </r>
    <r>
      <rPr>
        <sz val="10"/>
        <rFont val="Times New Roman"/>
        <family val="1"/>
      </rPr>
      <t xml:space="preserve"> (Line 1 x Line 23/100)</t>
    </r>
  </si>
  <si>
    <r>
      <rPr>
        <b/>
        <sz val="10"/>
        <rFont val="Times New Roman"/>
        <family val="1"/>
      </rPr>
      <t>Blended rate</t>
    </r>
    <r>
      <rPr>
        <sz val="10"/>
        <rFont val="Times New Roman"/>
        <family val="1"/>
      </rPr>
      <t xml:space="preserve">  (Line 24 total/Line 25 x 100)</t>
    </r>
  </si>
  <si>
    <r>
      <rPr>
        <b/>
        <sz val="10"/>
        <rFont val="Times New Roman"/>
        <family val="1"/>
      </rPr>
      <t>Final blended rate</t>
    </r>
    <r>
      <rPr>
        <sz val="10"/>
        <rFont val="Times New Roman"/>
        <family val="1"/>
      </rPr>
      <t xml:space="preserve"> (Line 34 total/Line 35 x 100)</t>
    </r>
  </si>
  <si>
    <r>
      <rPr>
        <b/>
        <sz val="10"/>
        <rFont val="Times New Roman"/>
        <family val="1"/>
      </rPr>
      <t>Current year adjusted assessed valuation</t>
    </r>
    <r>
      <rPr>
        <sz val="10"/>
        <rFont val="Times New Roman"/>
        <family val="1"/>
      </rPr>
      <t xml:space="preserve"> of the rates being revised</t>
    </r>
  </si>
  <si>
    <t>(If Line 28&gt;0, then -Line 30xLine 27/Line 5x100 (limited to -Line 28), otherwise 0)</t>
  </si>
  <si>
    <t xml:space="preserve">Revised rate rounded  </t>
  </si>
  <si>
    <r>
      <rPr>
        <b/>
        <sz val="10"/>
        <rFont val="Times New Roman"/>
        <family val="1"/>
      </rPr>
      <t>Tax revenue</t>
    </r>
    <r>
      <rPr>
        <sz val="10"/>
        <rFont val="Times New Roman"/>
        <family val="1"/>
      </rPr>
      <t xml:space="preserve"> (Line 1 x Line 33/100)</t>
    </r>
  </si>
  <si>
    <t>Enter rate(s) on the Summary Page, Line B</t>
  </si>
  <si>
    <r>
      <rPr>
        <b/>
        <sz val="10"/>
        <rFont val="Times New Roman"/>
        <family val="1"/>
      </rPr>
      <t>Tax rate ceiling</t>
    </r>
    <r>
      <rPr>
        <sz val="10"/>
        <rFont val="Times New Roman"/>
        <family val="1"/>
      </rPr>
      <t xml:space="preserve"> (Summary Page, Line F)</t>
    </r>
  </si>
  <si>
    <r>
      <rPr>
        <b/>
        <sz val="10"/>
        <rFont val="Times New Roman"/>
        <family val="1"/>
      </rPr>
      <t>Blended tax rate ceiling including recoupment</t>
    </r>
    <r>
      <rPr>
        <sz val="10"/>
        <rFont val="Times New Roman"/>
        <family val="1"/>
      </rPr>
      <t xml:space="preserve"> (Line 46 total/Line 45 total x 100)</t>
    </r>
  </si>
  <si>
    <r>
      <rPr>
        <b/>
        <sz val="10"/>
        <rFont val="Times New Roman"/>
        <family val="1"/>
      </rPr>
      <t>Revenue from adjusted levy</t>
    </r>
    <r>
      <rPr>
        <sz val="10"/>
        <rFont val="Times New Roman"/>
        <family val="1"/>
      </rPr>
      <t xml:space="preserve"> (Line 54 x Line  55/100)</t>
    </r>
  </si>
  <si>
    <r>
      <rPr>
        <b/>
        <sz val="10"/>
        <rFont val="Times New Roman"/>
        <family val="1"/>
      </rPr>
      <t>Tax rate ceiling less voluntary reduction</t>
    </r>
    <r>
      <rPr>
        <sz val="10"/>
        <rFont val="Times New Roman"/>
        <family val="1"/>
      </rPr>
      <t xml:space="preserve"> (Line 58 - Line 59)</t>
    </r>
  </si>
  <si>
    <r>
      <rPr>
        <b/>
        <sz val="10"/>
        <rFont val="Times New Roman"/>
        <family val="1"/>
      </rPr>
      <t>Adjusted current year assessed valuation</t>
    </r>
    <r>
      <rPr>
        <sz val="10"/>
        <rFont val="Times New Roman"/>
        <family val="1"/>
      </rPr>
      <t xml:space="preserve"> (Form A, Line 5)</t>
    </r>
  </si>
  <si>
    <r>
      <rPr>
        <b/>
        <sz val="10"/>
        <rFont val="Times New Roman"/>
        <family val="1"/>
      </rPr>
      <t>Revenue from voluntarily reduced levy</t>
    </r>
    <r>
      <rPr>
        <sz val="10"/>
        <rFont val="Times New Roman"/>
        <family val="1"/>
      </rPr>
      <t xml:space="preserve"> (Line 60 x Line 61/100)</t>
    </r>
  </si>
  <si>
    <r>
      <rPr>
        <b/>
        <sz val="10"/>
        <rFont val="Times New Roman"/>
        <family val="1"/>
      </rPr>
      <t>Prior method single rate-voluntarily reduced</t>
    </r>
    <r>
      <rPr>
        <sz val="10"/>
        <rFont val="Times New Roman"/>
        <family val="1"/>
      </rPr>
      <t xml:space="preserve"> (Line 62 total/Line 61 total x 100)</t>
    </r>
  </si>
  <si>
    <t>Prior Method Single Rate Calculation for Voluntarily Reduced Rate(s)</t>
  </si>
  <si>
    <t>Information on this form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</si>
  <si>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t xml:space="preserve">The information to complete the Summary Page is available from prior year forms, computed on the attached forms, or computed on this page. </t>
  </si>
  <si>
    <t>revised if prior year data changed or a voluntary reduction was taken in a non-</t>
  </si>
  <si>
    <t>(Prior year Informational Summary Page, Line F)</t>
  </si>
  <si>
    <t xml:space="preserve">reassessment year (Prior year Summary Page, Line F minus Line H in an odd </t>
  </si>
  <si>
    <t>numbered year or prior year Summary Page, Line F in an even numbered year)</t>
  </si>
  <si>
    <r>
      <t>Prior year tax rate ceiling</t>
    </r>
    <r>
      <rPr>
        <sz val="10"/>
        <rFont val="Times New Roman"/>
        <family val="1"/>
      </rPr>
      <t xml:space="preserve"> as defined in Chapter 137, RSMo,  </t>
    </r>
  </si>
  <si>
    <t>Missouri Constitution and Section 137.073, RSMo, if no voter approved increase</t>
  </si>
  <si>
    <t>(Form A, Line 37 &amp; Line 23 prior method)</t>
  </si>
  <si>
    <t>the most recent voter approved rate</t>
  </si>
  <si>
    <r>
      <t>Maximum authorized levy</t>
    </r>
    <r>
      <rPr>
        <sz val="10"/>
        <rFont val="Times New Roman"/>
        <family val="1"/>
      </rPr>
      <t xml:space="preserve"> </t>
    </r>
  </si>
  <si>
    <t>Maximum authorized levy</t>
  </si>
  <si>
    <t>Political subdivision's tax rate (Lower of Line D or Line E)</t>
  </si>
  <si>
    <r>
      <t>Less required sales tax reduction</t>
    </r>
    <r>
      <rPr>
        <sz val="10"/>
        <rFont val="Times New Roman"/>
        <family val="1"/>
      </rPr>
      <t xml:space="preserve"> </t>
    </r>
  </si>
  <si>
    <t>taken from tax rate ceiling (Line F), if applicable</t>
  </si>
  <si>
    <t>Less 20% required reduction 1st class charter county political subdivision NOT</t>
  </si>
  <si>
    <r>
      <t>submitting an estimated non-binding tax rate to the county(ies)</t>
    </r>
    <r>
      <rPr>
        <sz val="10"/>
        <rFont val="Times New Roman"/>
        <family val="1"/>
      </rPr>
      <t xml:space="preserve"> </t>
    </r>
  </si>
  <si>
    <t>taken from tax rate ceiling (Line F)</t>
  </si>
  <si>
    <t>If applicable, attach Form G or H.</t>
  </si>
  <si>
    <r>
      <t>Tax rate to be levied</t>
    </r>
    <r>
      <rPr>
        <sz val="10"/>
        <rFont val="Times New Roman"/>
        <family val="1"/>
      </rPr>
      <t xml:space="preserve"> (Line F - Line G1 - Line G2 - Line H + Line I)</t>
    </r>
  </si>
  <si>
    <r>
      <t>Rate to be levied for debt service,</t>
    </r>
    <r>
      <rPr>
        <sz val="10"/>
        <rFont val="Times New Roman"/>
        <family val="1"/>
      </rPr>
      <t xml:space="preserve"> if applicable (Form C, Line 10)</t>
    </r>
  </si>
  <si>
    <t>Certification of Non-Binding Estimated Tax Rate to the County Clerk(s)</t>
  </si>
  <si>
    <t>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The political subdivision must use rows 1b &amp; 2b for setting its property tax rates (see Summary Page and Form A for this calculation). The numbers in rows 1b &amp; 2b may be different from rows 1a &amp; 2a if a voluntary reduction was taken in a prior even numbered year.</t>
  </si>
  <si>
    <t>Summary Page</t>
  </si>
  <si>
    <t>Form B - Additional Voter Approved Rates - See Form B for additional instructions</t>
  </si>
  <si>
    <t>Form A - Assessed Valuations - See Form A for additional instructions</t>
  </si>
  <si>
    <t>Enter this rate on the Summary Page, Line AA</t>
  </si>
  <si>
    <t>Form C - Debt Service Requirements - See Form C for additional instructions</t>
  </si>
  <si>
    <t>Prior year tax rate ceiling based on prior year tax rate ceiling</t>
  </si>
  <si>
    <t>Prior year tax rate ceiling based on voluntarily reduced rate</t>
  </si>
  <si>
    <t>(Prior year Summary Page, Line F minus Line H in an odd year, Line F in an even year)</t>
  </si>
  <si>
    <t>Most recent voter approved rate</t>
  </si>
  <si>
    <t>(Prior year Info. Summary Page, Line E or Info. Form B, Line 17 if new ballot)</t>
  </si>
  <si>
    <t>Most recent voter approved rate based on voluntarily reduced rate</t>
  </si>
  <si>
    <t>(Prior year Summary Page, Line E or Form B, Line 17 if new ballot)</t>
  </si>
  <si>
    <t>New construction and improvements</t>
  </si>
  <si>
    <t>Newly added territory</t>
  </si>
  <si>
    <t>Real property that was added to a new subclass in the current year</t>
  </si>
  <si>
    <t xml:space="preserve">Prior year assessed valuation-Note: If this amount is being updated, </t>
  </si>
  <si>
    <t>remember to update the prior year tax rate ceiling, as well.</t>
  </si>
  <si>
    <t>Newly separated territory</t>
  </si>
  <si>
    <t>Property changed from local to state assessed</t>
  </si>
  <si>
    <t>Real property that was subtracted from a subclass from the prior year</t>
  </si>
  <si>
    <t>Is this election increasing an existing rate</t>
  </si>
  <si>
    <t xml:space="preserve">2) </t>
  </si>
  <si>
    <t>Voter approved tax rate increase ("increase of/by")</t>
  </si>
  <si>
    <t>Stated rate approved by voters ("increase to")</t>
  </si>
  <si>
    <t>Estimated cost of collection &amp; allowance for delinquencies</t>
  </si>
  <si>
    <t>Anticipated December 31st balance</t>
  </si>
  <si>
    <t>Reasonable reserve payments for the year following the next calendar year</t>
  </si>
  <si>
    <t>Principal and interest payments for the next calendar year</t>
  </si>
  <si>
    <t>Since the prior year tax rate computation, some political subdivisions may have held elections where voters approved an increase to an existing tax or approved a new tax.  Form B is designed to document the election.</t>
  </si>
  <si>
    <t>Form B</t>
  </si>
  <si>
    <t>Form A</t>
  </si>
  <si>
    <t>Form C</t>
  </si>
  <si>
    <t>Informational Summary Page</t>
  </si>
  <si>
    <t>Informational Form A</t>
  </si>
  <si>
    <t>Informational Form B</t>
  </si>
  <si>
    <t>Ballot language approved: Attach a sample ballot or state the proposition posed to the voters exactly as it appeared on the ballot.</t>
  </si>
  <si>
    <t>4) Election results:</t>
  </si>
  <si>
    <t>Number of yes votes</t>
  </si>
  <si>
    <t>Number of no votes</t>
  </si>
  <si>
    <t>5) Expiration date (if applicable)</t>
  </si>
  <si>
    <t>WARNING: A voluntary reduction taken in an even numbered year</t>
  </si>
  <si>
    <t>will lower the tax rate ceiling for the following year.</t>
  </si>
  <si>
    <r>
      <t xml:space="preserve">Plus allowable recoupment rate </t>
    </r>
    <r>
      <rPr>
        <sz val="10"/>
        <rFont val="Times New Roman"/>
        <family val="1"/>
      </rPr>
      <t>added to tax rate ceiling (Line F)</t>
    </r>
  </si>
  <si>
    <t>NOTE: If this is different than the amount on the prior year Form A, Line 1 then revise the prior year</t>
  </si>
  <si>
    <t>ceiling on the current year's Summary Page, Line A.</t>
  </si>
  <si>
    <r>
      <rPr>
        <b/>
        <sz val="10"/>
        <rFont val="Times New Roman"/>
        <family val="1"/>
      </rPr>
      <t>Revenue calculated using the multi rate method</t>
    </r>
    <r>
      <rPr>
        <sz val="10"/>
        <rFont val="Times New Roman"/>
        <family val="1"/>
      </rPr>
      <t xml:space="preserve"> (Line 37 x Line 1/100)</t>
    </r>
  </si>
  <si>
    <r>
      <rPr>
        <b/>
        <sz val="10"/>
        <rFont val="Times New Roman"/>
        <family val="1"/>
      </rPr>
      <t>Revenue calculated using the single rate method</t>
    </r>
    <r>
      <rPr>
        <sz val="10"/>
        <rFont val="Times New Roman"/>
        <family val="1"/>
      </rPr>
      <t xml:space="preserve"> (Line 23 prior method x Line 1/100)</t>
    </r>
  </si>
  <si>
    <t>(Yes)</t>
  </si>
  <si>
    <t>(No)</t>
  </si>
  <si>
    <t xml:space="preserve">Reasonable reserve up to one year's payment </t>
  </si>
  <si>
    <t>Anticipated balance at end of current calendar year</t>
  </si>
  <si>
    <r>
      <t xml:space="preserve">Amount required to pay debt service requirements during the next calendar year </t>
    </r>
    <r>
      <rPr>
        <sz val="10"/>
        <rFont val="Times New Roman"/>
        <family val="1"/>
      </rPr>
      <t>(i.e. Assuming the current year is year 1, use January - December year 2 payments to complete the year 1 Form C) Include the principal and interest payments due on outstanding general obligation bond issues plus anticipated fees of any transfer agency or paying agent due during the next calendar year.</t>
    </r>
  </si>
  <si>
    <r>
      <rPr>
        <b/>
        <sz val="10"/>
        <rFont val="Times New Roman"/>
        <family val="1"/>
      </rPr>
      <t>Revenue calculated</t>
    </r>
    <r>
      <rPr>
        <sz val="10"/>
        <rFont val="Times New Roman"/>
        <family val="1"/>
      </rPr>
      <t xml:space="preserve"> </t>
    </r>
    <r>
      <rPr>
        <b/>
        <sz val="10"/>
        <rFont val="Times New Roman"/>
        <family val="1"/>
      </rPr>
      <t>using the single rate method</t>
    </r>
    <r>
      <rPr>
        <sz val="10"/>
        <rFont val="Times New Roman"/>
        <family val="1"/>
      </rPr>
      <t xml:space="preserve"> (Line 23 prior method x Line 1/100)</t>
    </r>
  </si>
  <si>
    <t>(County(ies)) do hereby certify that the data set forth above and on</t>
  </si>
  <si>
    <t>2(d) = Line 1(d) - 3(d) - 6(d) + 7(d) + 8(d), if negative, enter 0</t>
  </si>
  <si>
    <t>2(a) (b) &amp; (c) - obtained from the county clerk or county assessor,</t>
  </si>
  <si>
    <t>INSTRUCTIONS: Complete the highlighted cells to use this calculator. Click on the tabs below to view &amp;/or print off the Summary Page, Form A, Form B, Form C, Informational Summary Page, Informational Form A, &amp; Informational Form B.</t>
  </si>
  <si>
    <r>
      <t>Less voluntary reduction by political subdivision</t>
    </r>
    <r>
      <rPr>
        <sz val="10"/>
        <rFont val="Times New Roman"/>
        <family val="1"/>
      </rPr>
      <t xml:space="preserve"> taken from tax rate ceiling (Line F)</t>
    </r>
  </si>
  <si>
    <t xml:space="preserve">NOTE: THIS IS AN INFORMAL TAX RATE CALCULATOR FILE INTENDED FOR POLITICAL SUBDIVISION'S PRELIMINARY/ESTIMATED CALCULATIONS ONLY.  THIS FILE IS NOT INTENDED TO BE USED BY THE POLITICAL SUBDIVISION TO SUBMIT THEIR TAX RATE TO THE COUNTY. </t>
  </si>
  <si>
    <t>ONLY THE PROFORMA PRINTED FROM THE STATE AUDITOR'S ONLINE TAX RATES SYSTEM SHOULD BE SUBMITTED TO THE COUNTY TO SET THE FINAL TAX RATE. CONTACT THE STATE AUDITOR'S OFFICE IF YOU HAVE MISPLACED YOUR USER ID AND/OR PASSWORD.</t>
  </si>
  <si>
    <r>
      <t>Additional special purposed rate authorized by voters</t>
    </r>
    <r>
      <rPr>
        <sz val="10"/>
        <rFont val="Times New Roman"/>
        <family val="1"/>
      </rPr>
      <t xml:space="preserve"> after the prior year </t>
    </r>
  </si>
  <si>
    <t>For Political Subdivisions Other Than School Districts With a Separate Rate on Each Subclass of Property</t>
  </si>
  <si>
    <t>Computation of reassessment growth and rate for compliance with Article X, Section 22, and Section 137.073, RSMo.</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</si>
  <si>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</si>
  <si>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r>
      <t>Current year rate computed</t>
    </r>
    <r>
      <rPr>
        <sz val="10"/>
        <rFont val="Times New Roman"/>
        <family val="1"/>
      </rPr>
      <t xml:space="preserve"> pursuant to Article X, Section 22, of the</t>
    </r>
  </si>
  <si>
    <r>
      <t xml:space="preserve">Current year tax rate ceiling </t>
    </r>
    <r>
      <rPr>
        <sz val="10"/>
        <rFont val="Times New Roman"/>
        <family val="1"/>
      </rPr>
      <t>maximum legal rate to comply with Missouri laws</t>
    </r>
  </si>
  <si>
    <t>Please complete Lines G through BB, sign this form, and return to the county clerk(s).</t>
  </si>
  <si>
    <t>tax rate permitted prior to HB1150 &amp; SB960 (Line 18/Line 19 x 100)</t>
  </si>
  <si>
    <t>(Summary Page, Line E)</t>
  </si>
  <si>
    <t>(Lower of Line 20, Line 21 for personal property only, or Line 22)</t>
  </si>
  <si>
    <r>
      <t>Rate(s) to be revised-</t>
    </r>
    <r>
      <rPr>
        <sz val="10"/>
        <rFont val="Times New Roman"/>
        <family val="1"/>
      </rPr>
      <t>NOTE: Revision cannot increase personal property rate.</t>
    </r>
  </si>
  <si>
    <t>Article X, Section 22, and Section 137.073, RSMo (Line 33)</t>
  </si>
  <si>
    <t>Political Subdivision Code</t>
  </si>
  <si>
    <t>Purpose of Levy</t>
  </si>
  <si>
    <r>
      <t xml:space="preserve">(An "increase/decrease of/by")     </t>
    </r>
    <r>
      <rPr>
        <b/>
        <sz val="10"/>
        <rFont val="Times New Roman"/>
        <family val="1"/>
      </rPr>
      <t>OR</t>
    </r>
  </si>
  <si>
    <t>(An "increase/decrease to")</t>
  </si>
  <si>
    <r>
      <t xml:space="preserve">Total current year assessed valuation </t>
    </r>
    <r>
      <rPr>
        <sz val="10"/>
        <rFont val="Times New Roman"/>
        <family val="1"/>
      </rPr>
      <t>obtained from the county clerk or county assessor (Form A, Line 1 total)</t>
    </r>
  </si>
  <si>
    <r>
      <t xml:space="preserve">Estimated costs of collection and anticipated delinquencies (i.e. collector fees, commissions, and assessment fund withholdings)  </t>
    </r>
    <r>
      <rPr>
        <sz val="10"/>
        <rFont val="Times New Roman"/>
        <family val="1"/>
      </rPr>
      <t>Experience in prior years is the best guide for estimating uncollectible taxes.  It is usually 2% to 10% of Line 2 above.</t>
    </r>
  </si>
  <si>
    <t xml:space="preserve">(i.e. Assuming the current year is year 1, use January - December year 3 payments to complete the year 1 Form C) It is important that the debt service fund have sufficient reserves to prevent any default on the bonds. Include payments for the year following the next calendar year, accounted for on Line 2. </t>
  </si>
  <si>
    <t>Round a fraction to the nearest one/one hundredth of a cent.</t>
  </si>
  <si>
    <t>(Informational Form A, Line 37 &amp; Line 23 prior method)</t>
  </si>
  <si>
    <r>
      <t>NOTE</t>
    </r>
    <r>
      <rPr>
        <b/>
        <sz val="10"/>
        <rFont val="Times New Roman"/>
        <family val="1"/>
      </rPr>
      <t>:</t>
    </r>
    <r>
      <rPr>
        <sz val="10"/>
        <rFont val="Times New Roman"/>
        <family val="1"/>
      </rPr>
      <t xml:space="preserve"> If this is different than the amount on the prior year Informational Form A, Line 1, then revise the prior</t>
    </r>
  </si>
  <si>
    <t xml:space="preserve">year tax rate form to recalculate the prior year tax rate ceiling. Enter the revised prior year tax rate </t>
  </si>
  <si>
    <t>ceiling on the current year's Informational Summary Page, Line A.</t>
  </si>
  <si>
    <t>tax rate permitted prior to HB1150 &amp; SB960 (Line 18 / Line 19 x 100)</t>
  </si>
  <si>
    <t>(Informational Summary Page, Line E)</t>
  </si>
  <si>
    <t>(Lower of Line 20, Line 21 for Personal Property only, or Line 22)</t>
  </si>
  <si>
    <r>
      <t xml:space="preserve">Rate(s) to be revised </t>
    </r>
    <r>
      <rPr>
        <sz val="10"/>
        <rFont val="Times New Roman"/>
        <family val="1"/>
      </rPr>
      <t>NOTE: Revision cannot increase personal property rate</t>
    </r>
  </si>
  <si>
    <t>Enter rate(s) on the Informational Summary Page, Line B</t>
  </si>
  <si>
    <r>
      <t xml:space="preserve">Expiration date </t>
    </r>
    <r>
      <rPr>
        <sz val="10"/>
        <rFont val="Times New Roman"/>
        <family val="1"/>
      </rPr>
      <t>Enter the last year the levy will be in effect, if applicable.</t>
    </r>
  </si>
  <si>
    <t>the accompanying forms is true and accurate to the best of my knowledge and belief.</t>
  </si>
  <si>
    <r>
      <rPr>
        <b/>
        <sz val="10"/>
        <rFont val="Times New Roman"/>
        <family val="1"/>
      </rPr>
      <t>Prior method single increased rate</t>
    </r>
    <r>
      <rPr>
        <sz val="10"/>
        <rFont val="Times New Roman"/>
        <family val="1"/>
      </rPr>
      <t xml:space="preserve"> (Line 9 total/Line 10 total x 100)</t>
    </r>
  </si>
  <si>
    <r>
      <rPr>
        <b/>
        <sz val="10"/>
        <rFont val="Times New Roman"/>
        <family val="1"/>
      </rPr>
      <t>Total revenue allowed</t>
    </r>
    <r>
      <rPr>
        <sz val="10"/>
        <rFont val="Times New Roman"/>
        <family val="1"/>
      </rPr>
      <t xml:space="preserve"> (If no increase of/by/to, then Informational Form A, Line 18, otherwise Informational Form B Line 8 x Line 10/100)</t>
    </r>
  </si>
  <si>
    <r>
      <rPr>
        <b/>
        <sz val="10"/>
        <rFont val="Times New Roman"/>
        <family val="1"/>
      </rPr>
      <t>Total revenue allowed</t>
    </r>
    <r>
      <rPr>
        <sz val="10"/>
        <rFont val="Times New Roman"/>
        <family val="1"/>
      </rPr>
      <t xml:space="preserve"> (If no increase of/by/to, then Form A, Line 18, otherwise Form B Line 8 x Line 10/100)</t>
    </r>
  </si>
  <si>
    <t>(Informational Form B, Line 8 &amp; Line 11 prior method)</t>
  </si>
  <si>
    <t>(Form B, Line 8 &amp; Line 11 prior method)</t>
  </si>
  <si>
    <t xml:space="preserve">tax rates were set </t>
  </si>
  <si>
    <t xml:space="preserve">(Form B, Line 8 &amp; Line 11 prior method if a different purpose)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</si>
</sst>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0.0000_);\(#,##0.0000\)"/>
    <numFmt numFmtId="173" formatCode="mm/dd/yy;@"/>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_(* #,##0.000_);_(* \(#,##0.000\);_(* &quot;-&quot;??_);_(@_)"/>
    <numFmt numFmtId="180" formatCode="_(* #,##0.0000_);_(* \(#,##0.0000\);_(* &quot;-&quot;??_);_(@_)"/>
    <numFmt numFmtId="181" formatCode="_(* #,##0.0_);_(* \(#,##0.0\);_(* &quot;-&quot;??_);_(@_)"/>
    <numFmt numFmtId="182" formatCode="_(* #,##0_);_(* \(#,##0\);_(* &quot;-&quot;??_);_(@_)"/>
    <numFmt numFmtId="183" formatCode="#,##0.0"/>
    <numFmt numFmtId="184" formatCode="#,##0.000"/>
    <numFmt numFmtId="185" formatCode="0.00000"/>
    <numFmt numFmtId="186" formatCode="0.000000"/>
    <numFmt numFmtId="187" formatCode="0.0000000"/>
  </numFmts>
  <fonts count="52">
    <font>
      <sz val="12"/>
      <name val="Times New Roman"/>
      <family val="0"/>
    </font>
    <font>
      <sz val="12"/>
      <color indexed="8"/>
      <name val="Times New Roman"/>
      <family val="2"/>
    </font>
    <font>
      <sz val="10"/>
      <name val="Times New Roman"/>
      <family val="1"/>
    </font>
    <font>
      <b/>
      <sz val="10"/>
      <name val="Times New Roman"/>
      <family val="1"/>
    </font>
    <font>
      <b/>
      <u val="single"/>
      <sz val="10"/>
      <name val="Times New Roman"/>
      <family val="1"/>
    </font>
    <font>
      <u val="single"/>
      <sz val="10"/>
      <name val="Times New Roman"/>
      <family val="1"/>
    </font>
    <font>
      <sz val="8"/>
      <name val="Tahoma"/>
      <family val="2"/>
    </font>
    <font>
      <b/>
      <sz val="8"/>
      <name val="Tahoma"/>
      <family val="2"/>
    </font>
    <font>
      <u val="single"/>
      <sz val="8"/>
      <name val="Tahoma"/>
      <family val="2"/>
    </font>
    <font>
      <strike/>
      <sz val="10"/>
      <name val="Times New Roman"/>
      <family val="1"/>
    </font>
    <font>
      <sz val="9"/>
      <name val="Tahoma"/>
      <family val="2"/>
    </font>
    <font>
      <b/>
      <sz val="9"/>
      <name val="Tahoma"/>
      <family val="2"/>
    </font>
    <font>
      <u val="single"/>
      <strike/>
      <sz val="10"/>
      <name val="Times New Roman"/>
      <family val="1"/>
    </font>
    <font>
      <u val="double"/>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tted"/>
      <right/>
      <top/>
      <bottom/>
    </border>
    <border>
      <left/>
      <right/>
      <top/>
      <bottom style="dotted"/>
    </border>
    <border>
      <left/>
      <right/>
      <top style="thin"/>
      <bottom/>
    </border>
    <border>
      <left/>
      <right/>
      <top/>
      <bottom style="medium"/>
    </border>
    <border>
      <left/>
      <right style="dotted"/>
      <top/>
      <bottom/>
    </border>
    <border>
      <left/>
      <right/>
      <top/>
      <bottom style="double"/>
    </border>
    <border>
      <left/>
      <right/>
      <top style="thin"/>
      <bottom style="thin"/>
    </border>
    <border>
      <left/>
      <right/>
      <top style="medium"/>
      <bottom/>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color indexed="63"/>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168" fontId="2" fillId="0" borderId="10" xfId="0" applyNumberFormat="1" applyFont="1" applyBorder="1" applyAlignment="1" applyProtection="1">
      <alignment/>
      <protection hidden="1"/>
    </xf>
    <xf numFmtId="38" fontId="2" fillId="0" borderId="10" xfId="0" applyNumberFormat="1" applyFont="1" applyBorder="1" applyAlignment="1" applyProtection="1">
      <alignment/>
      <protection hidden="1"/>
    </xf>
    <xf numFmtId="0" fontId="3" fillId="0" borderId="0" xfId="0" applyFont="1" applyAlignment="1" applyProtection="1">
      <alignment horizontal="right"/>
      <protection hidden="1"/>
    </xf>
    <xf numFmtId="167" fontId="2" fillId="0" borderId="10" xfId="0" applyNumberFormat="1" applyFont="1" applyBorder="1" applyAlignment="1" applyProtection="1">
      <alignment/>
      <protection hidden="1"/>
    </xf>
    <xf numFmtId="38" fontId="2" fillId="0" borderId="0"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164" fontId="2" fillId="0" borderId="10" xfId="0" applyNumberFormat="1" applyFont="1" applyBorder="1" applyAlignment="1" applyProtection="1">
      <alignment/>
      <protection hidden="1"/>
    </xf>
    <xf numFmtId="164" fontId="2" fillId="0" borderId="0" xfId="0" applyNumberFormat="1" applyFont="1" applyBorder="1" applyAlignment="1" applyProtection="1">
      <alignment/>
      <protection hidden="1"/>
    </xf>
    <xf numFmtId="0" fontId="2" fillId="0" borderId="0" xfId="0" applyFont="1" applyAlignment="1" applyProtection="1">
      <alignment/>
      <protection hidden="1"/>
    </xf>
    <xf numFmtId="169" fontId="2" fillId="0" borderId="10" xfId="0" applyNumberFormat="1" applyFont="1" applyBorder="1" applyAlignment="1" applyProtection="1">
      <alignment/>
      <protection hidden="1"/>
    </xf>
    <xf numFmtId="40" fontId="2" fillId="0" borderId="10" xfId="0" applyNumberFormat="1" applyFont="1" applyBorder="1" applyAlignment="1" applyProtection="1">
      <alignment/>
      <protection hidden="1"/>
    </xf>
    <xf numFmtId="167" fontId="2" fillId="0" borderId="0" xfId="0" applyNumberFormat="1" applyFont="1" applyAlignment="1" applyProtection="1">
      <alignment/>
      <protection hidden="1"/>
    </xf>
    <xf numFmtId="0" fontId="2" fillId="0" borderId="0" xfId="0" applyFont="1" applyAlignment="1" applyProtection="1">
      <alignment horizontal="right"/>
      <protection hidden="1"/>
    </xf>
    <xf numFmtId="0" fontId="2" fillId="0" borderId="0" xfId="0" applyFont="1" applyAlignment="1" applyProtection="1">
      <alignment/>
      <protection hidden="1"/>
    </xf>
    <xf numFmtId="169" fontId="2" fillId="0" borderId="0" xfId="0" applyNumberFormat="1" applyFont="1" applyFill="1" applyBorder="1" applyAlignment="1" applyProtection="1">
      <alignment/>
      <protection hidden="1"/>
    </xf>
    <xf numFmtId="169" fontId="2" fillId="0" borderId="0" xfId="0" applyNumberFormat="1" applyFont="1" applyBorder="1" applyAlignment="1" applyProtection="1">
      <alignment/>
      <protection hidden="1"/>
    </xf>
    <xf numFmtId="4" fontId="2" fillId="0" borderId="1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11" xfId="0" applyFont="1" applyBorder="1" applyAlignment="1" applyProtection="1">
      <alignment/>
      <protection hidden="1"/>
    </xf>
    <xf numFmtId="38" fontId="2" fillId="0" borderId="0" xfId="0" applyNumberFormat="1" applyFont="1" applyAlignment="1" applyProtection="1">
      <alignment/>
      <protection hidden="1"/>
    </xf>
    <xf numFmtId="3" fontId="2" fillId="0" borderId="10" xfId="0" applyNumberFormat="1" applyFont="1" applyBorder="1" applyAlignment="1" applyProtection="1">
      <alignment/>
      <protection hidden="1"/>
    </xf>
    <xf numFmtId="3" fontId="2" fillId="0" borderId="0" xfId="0" applyNumberFormat="1" applyFont="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lignment/>
    </xf>
    <xf numFmtId="171" fontId="3" fillId="0" borderId="0" xfId="0" applyNumberFormat="1" applyFont="1" applyBorder="1" applyAlignment="1" applyProtection="1" quotePrefix="1">
      <alignment horizontal="center"/>
      <protection hidden="1"/>
    </xf>
    <xf numFmtId="164" fontId="2" fillId="0" borderId="10" xfId="0" applyNumberFormat="1" applyFont="1" applyFill="1" applyBorder="1" applyAlignment="1" applyProtection="1">
      <alignment/>
      <protection hidden="1"/>
    </xf>
    <xf numFmtId="167" fontId="3" fillId="0" borderId="10" xfId="0" applyNumberFormat="1" applyFont="1" applyBorder="1" applyAlignment="1" applyProtection="1">
      <alignment/>
      <protection hidden="1"/>
    </xf>
    <xf numFmtId="14" fontId="3" fillId="0" borderId="10" xfId="0" applyNumberFormat="1" applyFont="1" applyBorder="1" applyAlignment="1" applyProtection="1">
      <alignment horizontal="center"/>
      <protection hidden="1"/>
    </xf>
    <xf numFmtId="0" fontId="2" fillId="0" borderId="0" xfId="0" applyFont="1" applyAlignment="1">
      <alignment/>
    </xf>
    <xf numFmtId="164" fontId="2" fillId="0" borderId="0" xfId="0" applyNumberFormat="1" applyFont="1" applyFill="1" applyAlignment="1" applyProtection="1">
      <alignment/>
      <protection hidden="1"/>
    </xf>
    <xf numFmtId="0" fontId="2" fillId="0" borderId="0" xfId="0" applyFont="1" applyAlignment="1" applyProtection="1">
      <alignment wrapText="1"/>
      <protection hidden="1"/>
    </xf>
    <xf numFmtId="0" fontId="2" fillId="0" borderId="0" xfId="0" applyFont="1" applyFill="1" applyAlignment="1" applyProtection="1">
      <alignment/>
      <protection hidden="1"/>
    </xf>
    <xf numFmtId="169" fontId="2" fillId="0" borderId="10" xfId="0" applyNumberFormat="1" applyFont="1" applyFill="1" applyBorder="1" applyAlignment="1" applyProtection="1">
      <alignment/>
      <protection hidden="1"/>
    </xf>
    <xf numFmtId="0" fontId="2" fillId="33" borderId="0" xfId="0" applyFont="1" applyFill="1" applyBorder="1" applyAlignment="1">
      <alignment horizontal="left" vertical="center"/>
    </xf>
    <xf numFmtId="0" fontId="2" fillId="0" borderId="0" xfId="0" applyFont="1" applyAlignment="1">
      <alignment wrapText="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172" fontId="2" fillId="0" borderId="10" xfId="0" applyNumberFormat="1" applyFont="1" applyFill="1" applyBorder="1" applyAlignment="1" applyProtection="1">
      <alignment/>
      <protection hidden="1"/>
    </xf>
    <xf numFmtId="172" fontId="2" fillId="0" borderId="0" xfId="0" applyNumberFormat="1" applyFont="1" applyAlignment="1" applyProtection="1">
      <alignment/>
      <protection hidden="1"/>
    </xf>
    <xf numFmtId="164" fontId="2" fillId="0" borderId="0" xfId="0" applyNumberFormat="1" applyFont="1" applyAlignment="1" applyProtection="1">
      <alignment/>
      <protection hidden="1"/>
    </xf>
    <xf numFmtId="172" fontId="2" fillId="0" borderId="10" xfId="0" applyNumberFormat="1" applyFont="1" applyBorder="1" applyAlignment="1" applyProtection="1">
      <alignment/>
      <protection hidden="1"/>
    </xf>
    <xf numFmtId="164" fontId="2" fillId="0" borderId="10" xfId="0" applyNumberFormat="1" applyFont="1" applyFill="1" applyBorder="1" applyAlignment="1" applyProtection="1">
      <alignment horizontal="right"/>
      <protection hidden="1"/>
    </xf>
    <xf numFmtId="164" fontId="2" fillId="34" borderId="10" xfId="0" applyNumberFormat="1" applyFont="1" applyFill="1" applyBorder="1" applyAlignment="1" applyProtection="1">
      <alignment/>
      <protection locked="0"/>
    </xf>
    <xf numFmtId="164" fontId="2" fillId="0" borderId="0" xfId="0" applyNumberFormat="1" applyFont="1" applyAlignment="1" applyProtection="1">
      <alignment/>
      <protection locked="0"/>
    </xf>
    <xf numFmtId="164" fontId="2" fillId="0" borderId="0" xfId="0" applyNumberFormat="1" applyFont="1" applyFill="1" applyBorder="1" applyAlignment="1" applyProtection="1">
      <alignment/>
      <protection hidden="1"/>
    </xf>
    <xf numFmtId="168" fontId="2" fillId="34" borderId="10" xfId="0" applyNumberFormat="1" applyFont="1" applyFill="1" applyBorder="1" applyAlignment="1" applyProtection="1">
      <alignment horizontal="center"/>
      <protection locked="0"/>
    </xf>
    <xf numFmtId="164" fontId="2" fillId="35" borderId="10" xfId="0" applyNumberFormat="1" applyFont="1" applyFill="1" applyBorder="1" applyAlignment="1" applyProtection="1">
      <alignment/>
      <protection hidden="1"/>
    </xf>
    <xf numFmtId="0" fontId="2" fillId="33" borderId="0" xfId="0" applyFont="1" applyFill="1" applyAlignment="1" applyProtection="1">
      <alignment/>
      <protection hidden="1"/>
    </xf>
    <xf numFmtId="0" fontId="2" fillId="33" borderId="0" xfId="0" applyFont="1" applyFill="1" applyAlignment="1" applyProtection="1" quotePrefix="1">
      <alignment horizontal="left"/>
      <protection hidden="1"/>
    </xf>
    <xf numFmtId="0" fontId="2" fillId="33" borderId="0" xfId="0" applyFont="1" applyFill="1" applyAlignment="1" applyProtection="1">
      <alignment/>
      <protection hidden="1"/>
    </xf>
    <xf numFmtId="0" fontId="2" fillId="33" borderId="0" xfId="0" applyFont="1" applyFill="1" applyAlignment="1">
      <alignment/>
    </xf>
    <xf numFmtId="0" fontId="2" fillId="33" borderId="0" xfId="0" applyFont="1" applyFill="1" applyAlignment="1" applyProtection="1">
      <alignment wrapText="1"/>
      <protection hidden="1"/>
    </xf>
    <xf numFmtId="38" fontId="2" fillId="0" borderId="10" xfId="0" applyNumberFormat="1" applyFont="1" applyFill="1" applyBorder="1" applyAlignment="1" applyProtection="1">
      <alignment/>
      <protection hidden="1"/>
    </xf>
    <xf numFmtId="0" fontId="2" fillId="33" borderId="0" xfId="0" applyFont="1" applyFill="1" applyBorder="1" applyAlignment="1">
      <alignment vertical="center"/>
    </xf>
    <xf numFmtId="49" fontId="3" fillId="0" borderId="0" xfId="0" applyNumberFormat="1" applyFont="1" applyAlignment="1" applyProtection="1">
      <alignment horizontal="left"/>
      <protection hidden="1"/>
    </xf>
    <xf numFmtId="0" fontId="2" fillId="33" borderId="0" xfId="0" applyFont="1" applyFill="1" applyBorder="1" applyAlignment="1" applyProtection="1">
      <alignment horizontal="center"/>
      <protection/>
    </xf>
    <xf numFmtId="0" fontId="2" fillId="33" borderId="0" xfId="0" applyFont="1" applyFill="1" applyBorder="1" applyAlignment="1">
      <alignment/>
    </xf>
    <xf numFmtId="0" fontId="2" fillId="0" borderId="0" xfId="0" applyFont="1" applyBorder="1" applyAlignment="1">
      <alignment vertical="center"/>
    </xf>
    <xf numFmtId="0" fontId="3" fillId="0" borderId="0" xfId="0" applyFont="1" applyAlignment="1" applyProtection="1">
      <alignment horizontal="centerContinuous"/>
      <protection hidden="1"/>
    </xf>
    <xf numFmtId="0" fontId="3" fillId="0" borderId="0" xfId="0" applyFont="1" applyBorder="1" applyAlignment="1" applyProtection="1">
      <alignment horizontal="right"/>
      <protection hidden="1"/>
    </xf>
    <xf numFmtId="0" fontId="2" fillId="0" borderId="10" xfId="0" applyFont="1" applyBorder="1" applyAlignment="1" applyProtection="1">
      <alignment horizontal="centerContinuous"/>
      <protection hidden="1"/>
    </xf>
    <xf numFmtId="0" fontId="2" fillId="0" borderId="10" xfId="0" applyFont="1" applyBorder="1" applyAlignment="1" applyProtection="1">
      <alignment horizontal="right"/>
      <protection hidden="1"/>
    </xf>
    <xf numFmtId="0" fontId="2" fillId="0" borderId="10" xfId="0" applyFont="1" applyBorder="1" applyAlignment="1" applyProtection="1">
      <alignment horizontal="center"/>
      <protection hidden="1"/>
    </xf>
    <xf numFmtId="0" fontId="2" fillId="0" borderId="0" xfId="0" applyFont="1" applyAlignment="1" applyProtection="1">
      <alignment horizontal="centerContinuous"/>
      <protection hidden="1"/>
    </xf>
    <xf numFmtId="0" fontId="2" fillId="0" borderId="12" xfId="0" applyFont="1" applyBorder="1" applyAlignment="1" applyProtection="1">
      <alignment/>
      <protection hidden="1"/>
    </xf>
    <xf numFmtId="0" fontId="2" fillId="35" borderId="0" xfId="0" applyFont="1" applyFill="1" applyBorder="1" applyAlignment="1" applyProtection="1">
      <alignment/>
      <protection hidden="1"/>
    </xf>
    <xf numFmtId="0" fontId="2" fillId="0" borderId="0" xfId="0" applyFont="1" applyBorder="1" applyAlignment="1" applyProtection="1">
      <alignment horizontal="centerContinuous"/>
      <protection hidden="1"/>
    </xf>
    <xf numFmtId="0" fontId="2" fillId="0" borderId="10" xfId="0" applyFont="1" applyBorder="1" applyAlignment="1" applyProtection="1">
      <alignment horizontal="center" wrapText="1"/>
      <protection hidden="1"/>
    </xf>
    <xf numFmtId="0" fontId="2" fillId="0" borderId="10" xfId="0" applyFont="1" applyBorder="1" applyAlignment="1" applyProtection="1">
      <alignment/>
      <protection hidden="1"/>
    </xf>
    <xf numFmtId="0" fontId="3" fillId="0" borderId="0" xfId="0" applyFont="1" applyAlignment="1" applyProtection="1">
      <alignment/>
      <protection hidden="1"/>
    </xf>
    <xf numFmtId="173" fontId="3" fillId="0" borderId="0" xfId="0" applyNumberFormat="1" applyFont="1" applyBorder="1" applyAlignment="1" applyProtection="1">
      <alignment horizontal="center"/>
      <protection hidden="1"/>
    </xf>
    <xf numFmtId="0" fontId="2" fillId="0" borderId="0" xfId="0" applyFont="1" applyFill="1" applyAlignment="1">
      <alignment/>
    </xf>
    <xf numFmtId="0" fontId="2" fillId="0" borderId="0" xfId="0" applyFont="1" applyFill="1" applyAlignment="1" applyProtection="1">
      <alignment horizontal="right"/>
      <protection hidden="1"/>
    </xf>
    <xf numFmtId="0" fontId="3" fillId="0" borderId="0" xfId="0" applyFont="1" applyFill="1" applyAlignment="1" applyProtection="1">
      <alignment/>
      <protection hidden="1"/>
    </xf>
    <xf numFmtId="0" fontId="2" fillId="0" borderId="0" xfId="0" applyFont="1" applyFill="1" applyAlignment="1" applyProtection="1">
      <alignment wrapText="1"/>
      <protection hidden="1"/>
    </xf>
    <xf numFmtId="0" fontId="2" fillId="0" borderId="0" xfId="0" applyFont="1" applyAlignment="1" applyProtection="1" quotePrefix="1">
      <alignment/>
      <protection hidden="1"/>
    </xf>
    <xf numFmtId="0" fontId="5" fillId="0" borderId="0" xfId="0" applyFont="1" applyAlignment="1" applyProtection="1">
      <alignment/>
      <protection hidden="1"/>
    </xf>
    <xf numFmtId="0" fontId="2" fillId="0" borderId="0" xfId="0" applyFont="1" applyBorder="1" applyAlignment="1" applyProtection="1">
      <alignment horizontal="left"/>
      <protection hidden="1"/>
    </xf>
    <xf numFmtId="0" fontId="4" fillId="0" borderId="0" xfId="0" applyFont="1" applyBorder="1" applyAlignment="1" applyProtection="1">
      <alignment/>
      <protection hidden="1"/>
    </xf>
    <xf numFmtId="0" fontId="2" fillId="0" borderId="0" xfId="0" applyFont="1" applyAlignment="1" applyProtection="1">
      <alignment horizontal="left"/>
      <protection hidden="1"/>
    </xf>
    <xf numFmtId="0" fontId="2" fillId="0" borderId="0" xfId="0" applyFont="1" applyBorder="1" applyAlignment="1" applyProtection="1">
      <alignment/>
      <protection hidden="1"/>
    </xf>
    <xf numFmtId="0" fontId="3" fillId="0" borderId="0" xfId="0" applyFont="1" applyAlignment="1" applyProtection="1">
      <alignment/>
      <protection/>
    </xf>
    <xf numFmtId="0" fontId="4" fillId="0" borderId="0" xfId="0" applyFont="1" applyAlignment="1">
      <alignment/>
    </xf>
    <xf numFmtId="0" fontId="9" fillId="0" borderId="0" xfId="0" applyFont="1" applyAlignment="1">
      <alignment/>
    </xf>
    <xf numFmtId="0" fontId="12" fillId="0" borderId="0" xfId="0" applyFont="1" applyAlignment="1">
      <alignment/>
    </xf>
    <xf numFmtId="0" fontId="9" fillId="0" borderId="0" xfId="0" applyFont="1" applyAlignment="1" applyProtection="1">
      <alignment/>
      <protection hidden="1"/>
    </xf>
    <xf numFmtId="0" fontId="2" fillId="0" borderId="13" xfId="0" applyFont="1" applyBorder="1" applyAlignment="1" applyProtection="1">
      <alignment horizontal="left"/>
      <protection hidden="1"/>
    </xf>
    <xf numFmtId="0" fontId="2" fillId="0" borderId="13" xfId="0" applyFont="1" applyBorder="1" applyAlignment="1" applyProtection="1">
      <alignment/>
      <protection hidden="1"/>
    </xf>
    <xf numFmtId="0" fontId="2" fillId="33" borderId="0" xfId="0" applyFont="1" applyFill="1" applyAlignment="1" applyProtection="1">
      <alignment/>
      <protection/>
    </xf>
    <xf numFmtId="0" fontId="2" fillId="0" borderId="14" xfId="0" applyFont="1" applyBorder="1" applyAlignment="1" applyProtection="1">
      <alignment/>
      <protection hidden="1"/>
    </xf>
    <xf numFmtId="0" fontId="2" fillId="0" borderId="14" xfId="0" applyFont="1" applyBorder="1" applyAlignment="1" applyProtection="1">
      <alignment horizontal="centerContinuous"/>
      <protection hidden="1"/>
    </xf>
    <xf numFmtId="49" fontId="2" fillId="0" borderId="0" xfId="0" applyNumberFormat="1" applyFont="1" applyAlignment="1" applyProtection="1">
      <alignment/>
      <protection hidden="1"/>
    </xf>
    <xf numFmtId="49" fontId="3" fillId="0" borderId="0" xfId="0" applyNumberFormat="1" applyFont="1" applyAlignment="1" applyProtection="1">
      <alignment/>
      <protection hidden="1"/>
    </xf>
    <xf numFmtId="0" fontId="2" fillId="0" borderId="10" xfId="0" applyFont="1" applyFill="1" applyBorder="1" applyAlignment="1" applyProtection="1">
      <alignment horizontal="centerContinuous"/>
      <protection hidden="1"/>
    </xf>
    <xf numFmtId="49" fontId="2" fillId="0" borderId="0" xfId="0" applyNumberFormat="1" applyFont="1" applyAlignment="1" applyProtection="1">
      <alignment horizontal="centerContinuous"/>
      <protection hidden="1"/>
    </xf>
    <xf numFmtId="3" fontId="2"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
      <protection hidden="1"/>
    </xf>
    <xf numFmtId="0" fontId="2" fillId="0" borderId="12" xfId="0" applyFont="1" applyBorder="1" applyAlignment="1" applyProtection="1">
      <alignment horizontal="center"/>
      <protection hidden="1"/>
    </xf>
    <xf numFmtId="3" fontId="2" fillId="0" borderId="12"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3" fontId="2" fillId="0" borderId="0" xfId="0" applyNumberFormat="1" applyFont="1" applyBorder="1" applyAlignment="1" applyProtection="1">
      <alignment/>
      <protection hidden="1"/>
    </xf>
    <xf numFmtId="3"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center"/>
      <protection hidden="1"/>
    </xf>
    <xf numFmtId="3" fontId="2" fillId="0" borderId="10" xfId="0" applyNumberFormat="1" applyFont="1" applyBorder="1" applyAlignment="1" applyProtection="1">
      <alignment horizontal="centerContinuous"/>
      <protection hidden="1"/>
    </xf>
    <xf numFmtId="3" fontId="2" fillId="0" borderId="10" xfId="0" applyNumberFormat="1" applyFont="1" applyBorder="1" applyAlignment="1" applyProtection="1">
      <alignment horizontal="center"/>
      <protection hidden="1"/>
    </xf>
    <xf numFmtId="49" fontId="2" fillId="0" borderId="0" xfId="0" applyNumberFormat="1" applyFont="1" applyAlignment="1" applyProtection="1">
      <alignment horizontal="right"/>
      <protection hidden="1"/>
    </xf>
    <xf numFmtId="3" fontId="2" fillId="0" borderId="0" xfId="0" applyNumberFormat="1" applyFont="1" applyAlignment="1" applyProtection="1">
      <alignment/>
      <protection hidden="1"/>
    </xf>
    <xf numFmtId="38" fontId="2" fillId="0" borderId="11" xfId="0" applyNumberFormat="1" applyFont="1" applyBorder="1" applyAlignment="1" applyProtection="1">
      <alignment/>
      <protection hidden="1"/>
    </xf>
    <xf numFmtId="171" fontId="2" fillId="0" borderId="0" xfId="0" applyNumberFormat="1" applyFont="1" applyAlignment="1" applyProtection="1">
      <alignment/>
      <protection hidden="1"/>
    </xf>
    <xf numFmtId="167" fontId="2" fillId="0" borderId="11" xfId="0" applyNumberFormat="1" applyFont="1" applyBorder="1" applyAlignment="1" applyProtection="1">
      <alignment/>
      <protection hidden="1"/>
    </xf>
    <xf numFmtId="167" fontId="2" fillId="0" borderId="15" xfId="0" applyNumberFormat="1" applyFont="1" applyBorder="1" applyAlignment="1" applyProtection="1">
      <alignment/>
      <protection hidden="1"/>
    </xf>
    <xf numFmtId="49" fontId="2" fillId="0" borderId="0" xfId="0" applyNumberFormat="1" applyFont="1" applyAlignment="1" applyProtection="1" quotePrefix="1">
      <alignment horizontal="right"/>
      <protection hidden="1"/>
    </xf>
    <xf numFmtId="164" fontId="2" fillId="0" borderId="15" xfId="0" applyNumberFormat="1" applyFont="1" applyBorder="1" applyAlignment="1" applyProtection="1">
      <alignment/>
      <protection hidden="1"/>
    </xf>
    <xf numFmtId="0" fontId="3" fillId="0" borderId="0" xfId="0" applyFont="1" applyAlignment="1" applyProtection="1">
      <alignment vertical="top"/>
      <protection hidden="1"/>
    </xf>
    <xf numFmtId="164" fontId="2" fillId="0" borderId="11" xfId="0" applyNumberFormat="1" applyFont="1" applyBorder="1" applyAlignment="1" applyProtection="1">
      <alignment/>
      <protection hidden="1"/>
    </xf>
    <xf numFmtId="49" fontId="2" fillId="0" borderId="0" xfId="0" applyNumberFormat="1" applyFont="1" applyFill="1" applyAlignment="1" applyProtection="1">
      <alignment/>
      <protection hidden="1"/>
    </xf>
    <xf numFmtId="0" fontId="2" fillId="0" borderId="0" xfId="0" applyFont="1" applyFill="1" applyAlignment="1" applyProtection="1">
      <alignment horizontal="center"/>
      <protection hidden="1"/>
    </xf>
    <xf numFmtId="38" fontId="2" fillId="0" borderId="0" xfId="0" applyNumberFormat="1" applyFont="1" applyFill="1" applyAlignment="1" applyProtection="1">
      <alignment/>
      <protection hidden="1"/>
    </xf>
    <xf numFmtId="38" fontId="2" fillId="0" borderId="11" xfId="0" applyNumberFormat="1" applyFont="1" applyFill="1" applyBorder="1" applyAlignment="1" applyProtection="1">
      <alignment/>
      <protection hidden="1"/>
    </xf>
    <xf numFmtId="38" fontId="2" fillId="0" borderId="0" xfId="0" applyNumberFormat="1" applyFont="1" applyFill="1" applyBorder="1" applyAlignment="1" applyProtection="1">
      <alignment/>
      <protection hidden="1"/>
    </xf>
    <xf numFmtId="0" fontId="2" fillId="0" borderId="0" xfId="0" applyFont="1" applyFill="1" applyAlignment="1" applyProtection="1">
      <alignment horizontal="centerContinuous"/>
      <protection hidden="1"/>
    </xf>
    <xf numFmtId="171" fontId="3" fillId="0" borderId="0" xfId="0" applyNumberFormat="1" applyFont="1" applyAlignment="1" applyProtection="1">
      <alignment/>
      <protection hidden="1"/>
    </xf>
    <xf numFmtId="0" fontId="4" fillId="0" borderId="0" xfId="0" applyFont="1" applyAlignment="1" applyProtection="1">
      <alignment/>
      <protection hidden="1"/>
    </xf>
    <xf numFmtId="49" fontId="2" fillId="0" borderId="0" xfId="0" applyNumberFormat="1" applyFont="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169" fontId="2" fillId="0" borderId="0" xfId="0" applyNumberFormat="1" applyFont="1" applyAlignment="1" applyProtection="1">
      <alignment/>
      <protection hidden="1"/>
    </xf>
    <xf numFmtId="49" fontId="2" fillId="0" borderId="0" xfId="0" applyNumberFormat="1" applyFont="1" applyAlignment="1" applyProtection="1">
      <alignment/>
      <protection hidden="1"/>
    </xf>
    <xf numFmtId="49" fontId="2" fillId="0" borderId="12" xfId="0" applyNumberFormat="1" applyFont="1" applyBorder="1" applyAlignment="1" applyProtection="1">
      <alignment/>
      <protection hidden="1"/>
    </xf>
    <xf numFmtId="40" fontId="2" fillId="0" borderId="0" xfId="0" applyNumberFormat="1" applyFont="1" applyAlignment="1" applyProtection="1">
      <alignment/>
      <protection hidden="1"/>
    </xf>
    <xf numFmtId="0" fontId="3" fillId="0" borderId="0" xfId="0" applyFont="1" applyBorder="1" applyAlignment="1" applyProtection="1" quotePrefix="1">
      <alignment horizontal="right"/>
      <protection hidden="1"/>
    </xf>
    <xf numFmtId="49" fontId="2" fillId="0" borderId="14" xfId="0" applyNumberFormat="1" applyFont="1" applyBorder="1" applyAlignment="1" applyProtection="1">
      <alignment/>
      <protection hidden="1"/>
    </xf>
    <xf numFmtId="0" fontId="2" fillId="0" borderId="14" xfId="0" applyFont="1" applyBorder="1" applyAlignment="1" applyProtection="1">
      <alignment horizontal="center"/>
      <protection hidden="1"/>
    </xf>
    <xf numFmtId="3" fontId="2" fillId="0" borderId="14" xfId="0" applyNumberFormat="1" applyFont="1" applyBorder="1" applyAlignment="1" applyProtection="1">
      <alignment/>
      <protection hidden="1"/>
    </xf>
    <xf numFmtId="166" fontId="2" fillId="0" borderId="10" xfId="0" applyNumberFormat="1" applyFont="1" applyBorder="1" applyAlignment="1" applyProtection="1">
      <alignment horizontal="center"/>
      <protection hidden="1"/>
    </xf>
    <xf numFmtId="38" fontId="2" fillId="0" borderId="10" xfId="0" applyNumberFormat="1" applyFont="1" applyBorder="1" applyAlignment="1" applyProtection="1">
      <alignment horizontal="center"/>
      <protection hidden="1"/>
    </xf>
    <xf numFmtId="1" fontId="2" fillId="0" borderId="10"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protection hidden="1"/>
    </xf>
    <xf numFmtId="49" fontId="2" fillId="0" borderId="0" xfId="0" applyNumberFormat="1" applyFont="1" applyAlignment="1" applyProtection="1" quotePrefix="1">
      <alignment/>
      <protection hidden="1"/>
    </xf>
    <xf numFmtId="0" fontId="3" fillId="0" borderId="0" xfId="0" applyFont="1" applyAlignment="1" applyProtection="1">
      <alignment horizontal="left"/>
      <protection hidden="1"/>
    </xf>
    <xf numFmtId="0" fontId="2" fillId="0" borderId="10" xfId="0" applyFont="1" applyBorder="1" applyAlignment="1" applyProtection="1">
      <alignment horizontal="left"/>
      <protection hidden="1"/>
    </xf>
    <xf numFmtId="0" fontId="3" fillId="0" borderId="0" xfId="0" applyFont="1" applyBorder="1" applyAlignment="1" applyProtection="1">
      <alignment horizontal="centerContinuous"/>
      <protection hidden="1"/>
    </xf>
    <xf numFmtId="49" fontId="3"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Continuous"/>
      <protection hidden="1"/>
    </xf>
    <xf numFmtId="0" fontId="2" fillId="0" borderId="0" xfId="0" applyFont="1" applyAlignment="1" applyProtection="1" quotePrefix="1">
      <alignment horizontal="right"/>
      <protection hidden="1"/>
    </xf>
    <xf numFmtId="0" fontId="3" fillId="0" borderId="0" xfId="0" applyFont="1" applyAlignment="1" applyProtection="1">
      <alignment horizontal="left" vertical="top"/>
      <protection hidden="1"/>
    </xf>
    <xf numFmtId="0" fontId="2" fillId="0" borderId="0" xfId="0" applyFont="1" applyAlignment="1" applyProtection="1">
      <alignment horizontal="justify" vertical="top"/>
      <protection hidden="1"/>
    </xf>
    <xf numFmtId="0" fontId="2" fillId="0" borderId="0" xfId="0" applyFont="1" applyAlignment="1" applyProtection="1">
      <alignment horizontal="right" indent="15"/>
      <protection hidden="1"/>
    </xf>
    <xf numFmtId="0" fontId="2" fillId="0" borderId="0" xfId="0" applyFont="1" applyAlignment="1" applyProtection="1">
      <alignment horizontal="left" indent="15"/>
      <protection hidden="1"/>
    </xf>
    <xf numFmtId="0" fontId="2" fillId="0" borderId="0" xfId="0" applyFont="1" applyAlignment="1" applyProtection="1">
      <alignment horizontal="right" indent="3"/>
      <protection hidden="1"/>
    </xf>
    <xf numFmtId="0" fontId="2" fillId="0" borderId="0" xfId="0" applyFont="1" applyAlignment="1" applyProtection="1">
      <alignment horizontal="left" indent="3"/>
      <protection hidden="1"/>
    </xf>
    <xf numFmtId="164" fontId="2" fillId="0" borderId="16" xfId="0" applyNumberFormat="1" applyFont="1" applyBorder="1" applyAlignment="1" applyProtection="1">
      <alignment/>
      <protection hidden="1"/>
    </xf>
    <xf numFmtId="0" fontId="13" fillId="0" borderId="0" xfId="0" applyFont="1" applyAlignment="1" applyProtection="1">
      <alignment horizontal="left" indent="3"/>
      <protection hidden="1"/>
    </xf>
    <xf numFmtId="0" fontId="2" fillId="34" borderId="10" xfId="0" applyFont="1" applyFill="1" applyBorder="1" applyAlignment="1" applyProtection="1">
      <alignment/>
      <protection locked="0"/>
    </xf>
    <xf numFmtId="0" fontId="13" fillId="0" borderId="0" xfId="0" applyFont="1" applyAlignment="1" applyProtection="1">
      <alignment/>
      <protection hidden="1"/>
    </xf>
    <xf numFmtId="164" fontId="2" fillId="0" borderId="16" xfId="0" applyNumberFormat="1" applyFont="1" applyFill="1" applyBorder="1" applyAlignment="1" applyProtection="1">
      <alignment/>
      <protection hidden="1"/>
    </xf>
    <xf numFmtId="0" fontId="2" fillId="33" borderId="0" xfId="0" applyFont="1" applyFill="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10" xfId="0" applyFont="1" applyFill="1" applyBorder="1" applyAlignment="1" applyProtection="1">
      <alignment horizontal="centerContinuous"/>
      <protection hidden="1"/>
    </xf>
    <xf numFmtId="0" fontId="2" fillId="33" borderId="0" xfId="0" applyFont="1" applyFill="1" applyBorder="1" applyAlignment="1" applyProtection="1">
      <alignment horizontal="centerContinuous"/>
      <protection hidden="1"/>
    </xf>
    <xf numFmtId="0" fontId="2" fillId="33" borderId="0" xfId="0" applyFont="1" applyFill="1" applyBorder="1" applyAlignment="1" applyProtection="1">
      <alignment horizontal="center"/>
      <protection hidden="1"/>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horizontal="center" wrapText="1"/>
      <protection hidden="1"/>
    </xf>
    <xf numFmtId="0" fontId="2" fillId="33" borderId="0" xfId="0" applyFont="1" applyFill="1" applyAlignment="1" applyProtection="1">
      <alignment horizontal="right"/>
      <protection hidden="1"/>
    </xf>
    <xf numFmtId="0" fontId="3" fillId="33" borderId="0" xfId="0" applyFont="1" applyFill="1" applyAlignment="1" applyProtection="1">
      <alignment/>
      <protection hidden="1"/>
    </xf>
    <xf numFmtId="164" fontId="2" fillId="33" borderId="10" xfId="0" applyNumberFormat="1" applyFont="1" applyFill="1" applyBorder="1" applyAlignment="1" applyProtection="1">
      <alignment/>
      <protection hidden="1"/>
    </xf>
    <xf numFmtId="164" fontId="2" fillId="33" borderId="0" xfId="0" applyNumberFormat="1" applyFont="1" applyFill="1" applyAlignment="1" applyProtection="1">
      <alignment/>
      <protection hidden="1"/>
    </xf>
    <xf numFmtId="172" fontId="2" fillId="33" borderId="10" xfId="0" applyNumberFormat="1" applyFont="1" applyFill="1" applyBorder="1" applyAlignment="1" applyProtection="1">
      <alignment/>
      <protection hidden="1"/>
    </xf>
    <xf numFmtId="172" fontId="2" fillId="33" borderId="0" xfId="0" applyNumberFormat="1" applyFont="1" applyFill="1" applyAlignment="1" applyProtection="1">
      <alignment/>
      <protection hidden="1"/>
    </xf>
    <xf numFmtId="164" fontId="2" fillId="33" borderId="10"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173" fontId="3" fillId="33" borderId="0" xfId="0" applyNumberFormat="1" applyFont="1" applyFill="1" applyBorder="1" applyAlignment="1" applyProtection="1">
      <alignment horizontal="center"/>
      <protection hidden="1"/>
    </xf>
    <xf numFmtId="164" fontId="2" fillId="33" borderId="0" xfId="0" applyNumberFormat="1" applyFont="1" applyFill="1" applyBorder="1" applyAlignment="1" applyProtection="1">
      <alignment/>
      <protection hidden="1"/>
    </xf>
    <xf numFmtId="0" fontId="2" fillId="33" borderId="0" xfId="0" applyFont="1" applyFill="1" applyBorder="1" applyAlignment="1" applyProtection="1">
      <alignment/>
      <protection hidden="1"/>
    </xf>
    <xf numFmtId="164" fontId="2" fillId="33" borderId="10" xfId="0" applyNumberFormat="1" applyFont="1" applyFill="1" applyBorder="1" applyAlignment="1" applyProtection="1">
      <alignment/>
      <protection hidden="1"/>
    </xf>
    <xf numFmtId="164" fontId="2" fillId="33" borderId="0" xfId="0" applyNumberFormat="1" applyFont="1" applyFill="1" applyAlignment="1" applyProtection="1">
      <alignment/>
      <protection hidden="1"/>
    </xf>
    <xf numFmtId="171" fontId="3" fillId="0" borderId="0" xfId="0" applyNumberFormat="1" applyFont="1" applyBorder="1" applyAlignment="1" applyProtection="1">
      <alignment/>
      <protection hidden="1"/>
    </xf>
    <xf numFmtId="171" fontId="2" fillId="0" borderId="10" xfId="0" applyNumberFormat="1" applyFont="1" applyBorder="1" applyAlignment="1" applyProtection="1">
      <alignment horizontal="centerContinuous"/>
      <protection hidden="1"/>
    </xf>
    <xf numFmtId="171" fontId="2" fillId="0" borderId="0" xfId="0" applyNumberFormat="1" applyFont="1" applyAlignment="1" applyProtection="1">
      <alignment horizontal="centerContinuous"/>
      <protection hidden="1"/>
    </xf>
    <xf numFmtId="49" fontId="2" fillId="0" borderId="0" xfId="0" applyNumberFormat="1" applyFont="1" applyFill="1" applyAlignment="1" applyProtection="1">
      <alignment horizontal="right"/>
      <protection hidden="1"/>
    </xf>
    <xf numFmtId="164" fontId="2" fillId="0" borderId="15" xfId="0" applyNumberFormat="1" applyFont="1" applyFill="1" applyBorder="1" applyAlignment="1" applyProtection="1">
      <alignment/>
      <protection hidden="1"/>
    </xf>
    <xf numFmtId="171" fontId="3" fillId="0" borderId="0" xfId="0" applyNumberFormat="1" applyFont="1" applyFill="1" applyAlignment="1" applyProtection="1">
      <alignment/>
      <protection hidden="1"/>
    </xf>
    <xf numFmtId="169" fontId="2" fillId="0" borderId="0" xfId="0" applyNumberFormat="1" applyFont="1" applyFill="1" applyAlignment="1" applyProtection="1">
      <alignment/>
      <protection hidden="1"/>
    </xf>
    <xf numFmtId="0" fontId="2" fillId="0" borderId="11" xfId="0" applyFont="1" applyFill="1" applyBorder="1" applyAlignment="1" applyProtection="1">
      <alignment/>
      <protection hidden="1"/>
    </xf>
    <xf numFmtId="171" fontId="2" fillId="0" borderId="12" xfId="0" applyNumberFormat="1" applyFont="1" applyBorder="1" applyAlignment="1" applyProtection="1">
      <alignment/>
      <protection hidden="1"/>
    </xf>
    <xf numFmtId="171" fontId="2" fillId="0" borderId="14" xfId="0" applyNumberFormat="1" applyFont="1" applyBorder="1" applyAlignment="1" applyProtection="1">
      <alignment/>
      <protection hidden="1"/>
    </xf>
    <xf numFmtId="0" fontId="3" fillId="0" borderId="10" xfId="0" applyFont="1" applyBorder="1" applyAlignment="1" applyProtection="1">
      <alignment/>
      <protection hidden="1"/>
    </xf>
    <xf numFmtId="169" fontId="2" fillId="0" borderId="10" xfId="0" applyNumberFormat="1" applyFont="1" applyBorder="1" applyAlignment="1" applyProtection="1">
      <alignment horizontal="center"/>
      <protection hidden="1"/>
    </xf>
    <xf numFmtId="172" fontId="2" fillId="0" borderId="0" xfId="0" applyNumberFormat="1" applyFont="1" applyFill="1" applyBorder="1" applyAlignment="1" applyProtection="1">
      <alignment/>
      <protection hidden="1"/>
    </xf>
    <xf numFmtId="168" fontId="2" fillId="0" borderId="17" xfId="0" applyNumberFormat="1" applyFont="1" applyBorder="1" applyAlignment="1" applyProtection="1">
      <alignment/>
      <protection hidden="1"/>
    </xf>
    <xf numFmtId="169" fontId="2" fillId="0" borderId="17" xfId="0" applyNumberFormat="1" applyFont="1" applyBorder="1" applyAlignment="1" applyProtection="1">
      <alignment/>
      <protection hidden="1"/>
    </xf>
    <xf numFmtId="182" fontId="2" fillId="0" borderId="17" xfId="42" applyNumberFormat="1" applyFont="1" applyBorder="1" applyAlignment="1" applyProtection="1">
      <alignment/>
      <protection hidden="1"/>
    </xf>
    <xf numFmtId="49" fontId="4" fillId="0" borderId="0" xfId="0" applyNumberFormat="1" applyFont="1" applyAlignment="1" applyProtection="1">
      <alignment/>
      <protection hidden="1"/>
    </xf>
    <xf numFmtId="182" fontId="2" fillId="0" borderId="0" xfId="42" applyNumberFormat="1" applyFont="1" applyBorder="1" applyAlignment="1" applyProtection="1">
      <alignment/>
      <protection hidden="1"/>
    </xf>
    <xf numFmtId="182" fontId="2" fillId="0" borderId="0" xfId="0" applyNumberFormat="1" applyFont="1" applyBorder="1" applyAlignment="1" applyProtection="1">
      <alignment/>
      <protection hidden="1"/>
    </xf>
    <xf numFmtId="0" fontId="3" fillId="0" borderId="0" xfId="0" applyFont="1" applyFill="1" applyBorder="1" applyAlignment="1" applyProtection="1">
      <alignment/>
      <protection hidden="1"/>
    </xf>
    <xf numFmtId="0" fontId="2" fillId="0" borderId="0" xfId="0" applyFont="1" applyAlignment="1">
      <alignment vertical="top" wrapText="1"/>
    </xf>
    <xf numFmtId="0" fontId="2" fillId="33" borderId="0" xfId="0" applyFont="1" applyFill="1" applyAlignment="1" applyProtection="1">
      <alignment horizontal="center"/>
      <protection hidden="1"/>
    </xf>
    <xf numFmtId="0" fontId="3" fillId="35" borderId="0" xfId="0" applyFont="1" applyFill="1" applyBorder="1" applyAlignment="1" applyProtection="1">
      <alignment horizontal="left" vertical="top" wrapText="1"/>
      <protection hidden="1"/>
    </xf>
    <xf numFmtId="49" fontId="3" fillId="0" borderId="0" xfId="0" applyNumberFormat="1" applyFont="1" applyBorder="1" applyAlignment="1" applyProtection="1">
      <alignment horizontal="left"/>
      <protection hidden="1"/>
    </xf>
    <xf numFmtId="49" fontId="2" fillId="34" borderId="10" xfId="0" applyNumberFormat="1" applyFont="1" applyFill="1" applyBorder="1" applyAlignment="1" applyProtection="1">
      <alignment horizontal="center"/>
      <protection hidden="1" locked="0"/>
    </xf>
    <xf numFmtId="49" fontId="2" fillId="0" borderId="10" xfId="0" applyNumberFormat="1" applyFont="1" applyFill="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0" xfId="0" applyFont="1" applyBorder="1" applyAlignment="1" applyProtection="1">
      <alignment horizontal="centerContinuous"/>
      <protection hidden="1"/>
    </xf>
    <xf numFmtId="0" fontId="2" fillId="0" borderId="17" xfId="0" applyFont="1" applyBorder="1" applyAlignment="1" applyProtection="1">
      <alignment horizontal="center"/>
      <protection hidden="1"/>
    </xf>
    <xf numFmtId="171" fontId="2" fillId="0" borderId="0" xfId="0" applyNumberFormat="1" applyFont="1" applyBorder="1" applyAlignment="1" applyProtection="1">
      <alignment horizontal="left"/>
      <protection hidden="1"/>
    </xf>
    <xf numFmtId="164" fontId="2" fillId="34" borderId="10" xfId="0" applyNumberFormat="1" applyFont="1" applyFill="1" applyBorder="1" applyAlignment="1" applyProtection="1">
      <alignment horizontal="right"/>
      <protection hidden="1" locked="0"/>
    </xf>
    <xf numFmtId="0" fontId="3" fillId="0" borderId="18" xfId="0" applyFont="1" applyBorder="1" applyAlignment="1" applyProtection="1">
      <alignment horizontal="centerContinuous"/>
      <protection hidden="1"/>
    </xf>
    <xf numFmtId="0" fontId="2" fillId="0" borderId="18" xfId="0" applyFont="1" applyBorder="1" applyAlignment="1" applyProtection="1">
      <alignment/>
      <protection hidden="1"/>
    </xf>
    <xf numFmtId="3" fontId="2" fillId="34" borderId="10" xfId="0" applyNumberFormat="1" applyFont="1" applyFill="1" applyBorder="1" applyAlignment="1" applyProtection="1">
      <alignment/>
      <protection hidden="1" locked="0"/>
    </xf>
    <xf numFmtId="3" fontId="2" fillId="0" borderId="10" xfId="0" applyNumberFormat="1" applyFont="1" applyFill="1" applyBorder="1" applyAlignment="1" applyProtection="1">
      <alignment horizontal="center"/>
      <protection hidden="1"/>
    </xf>
    <xf numFmtId="171" fontId="2" fillId="0" borderId="0" xfId="0" applyNumberFormat="1" applyFont="1" applyAlignment="1" applyProtection="1">
      <alignment horizontal="left"/>
      <protection hidden="1"/>
    </xf>
    <xf numFmtId="166" fontId="2" fillId="34" borderId="10" xfId="0" applyNumberFormat="1" applyFont="1" applyFill="1" applyBorder="1" applyAlignment="1" applyProtection="1">
      <alignment horizontal="center"/>
      <protection hidden="1" locked="0"/>
    </xf>
    <xf numFmtId="166" fontId="2" fillId="0" borderId="0" xfId="0" applyNumberFormat="1" applyFont="1" applyFill="1" applyBorder="1" applyAlignment="1" applyProtection="1">
      <alignment horizontal="center"/>
      <protection hidden="1" locked="0"/>
    </xf>
    <xf numFmtId="38" fontId="2" fillId="34" borderId="10" xfId="0" applyNumberFormat="1" applyFont="1" applyFill="1" applyBorder="1" applyAlignment="1" applyProtection="1">
      <alignment horizontal="center"/>
      <protection hidden="1" locked="0"/>
    </xf>
    <xf numFmtId="165" fontId="2" fillId="34" borderId="10" xfId="0" applyNumberFormat="1" applyFont="1" applyFill="1" applyBorder="1" applyAlignment="1" applyProtection="1">
      <alignment horizontal="center"/>
      <protection hidden="1" locked="0"/>
    </xf>
    <xf numFmtId="165" fontId="2" fillId="0" borderId="0" xfId="0" applyNumberFormat="1" applyFont="1" applyFill="1" applyBorder="1" applyAlignment="1" applyProtection="1">
      <alignment horizontal="center"/>
      <protection hidden="1" locked="0"/>
    </xf>
    <xf numFmtId="164" fontId="2" fillId="0" borderId="0" xfId="0" applyNumberFormat="1" applyFont="1" applyFill="1" applyBorder="1" applyAlignment="1" applyProtection="1">
      <alignment horizontal="right"/>
      <protection hidden="1"/>
    </xf>
    <xf numFmtId="164" fontId="2" fillId="34" borderId="10" xfId="0" applyNumberFormat="1" applyFont="1" applyFill="1" applyBorder="1" applyAlignment="1" applyProtection="1">
      <alignment horizontal="center"/>
      <protection hidden="1" locked="0"/>
    </xf>
    <xf numFmtId="164" fontId="2" fillId="0" borderId="0" xfId="0" applyNumberFormat="1" applyFont="1" applyFill="1" applyBorder="1" applyAlignment="1" applyProtection="1">
      <alignment horizontal="center"/>
      <protection hidden="1" locked="0"/>
    </xf>
    <xf numFmtId="1" fontId="2" fillId="34" borderId="10" xfId="0" applyNumberFormat="1" applyFont="1" applyFill="1" applyBorder="1" applyAlignment="1" applyProtection="1">
      <alignment/>
      <protection hidden="1" locked="0"/>
    </xf>
    <xf numFmtId="3" fontId="2" fillId="0" borderId="10" xfId="0" applyNumberFormat="1" applyFont="1" applyBorder="1" applyAlignment="1" applyProtection="1">
      <alignment horizontal="right"/>
      <protection hidden="1"/>
    </xf>
    <xf numFmtId="171" fontId="3" fillId="0" borderId="0" xfId="0" applyNumberFormat="1" applyFont="1" applyAlignment="1" applyProtection="1">
      <alignment horizontal="left"/>
      <protection hidden="1"/>
    </xf>
    <xf numFmtId="49" fontId="2" fillId="0" borderId="0" xfId="0" applyNumberFormat="1" applyFont="1" applyAlignment="1" applyProtection="1">
      <alignment horizontal="right" vertical="top"/>
      <protection hidden="1"/>
    </xf>
    <xf numFmtId="169" fontId="2" fillId="0" borderId="10" xfId="0" applyNumberFormat="1" applyFont="1" applyBorder="1" applyAlignment="1" applyProtection="1">
      <alignment horizontal="right"/>
      <protection hidden="1"/>
    </xf>
    <xf numFmtId="1" fontId="2" fillId="0" borderId="0" xfId="0" applyNumberFormat="1" applyFont="1" applyBorder="1" applyAlignment="1" applyProtection="1">
      <alignment horizontal="center"/>
      <protection hidden="1"/>
    </xf>
    <xf numFmtId="49" fontId="2" fillId="34" borderId="10" xfId="0" applyNumberFormat="1" applyFont="1" applyFill="1" applyBorder="1" applyAlignment="1" applyProtection="1">
      <alignment horizontal="center"/>
      <protection hidden="1" locked="0"/>
    </xf>
    <xf numFmtId="0" fontId="2" fillId="34" borderId="19" xfId="0" applyFont="1" applyFill="1" applyBorder="1" applyAlignment="1" applyProtection="1">
      <alignment horizontal="center" wrapText="1"/>
      <protection hidden="1" locked="0"/>
    </xf>
    <xf numFmtId="0" fontId="2" fillId="34" borderId="13" xfId="0" applyFont="1" applyFill="1" applyBorder="1" applyAlignment="1" applyProtection="1">
      <alignment horizontal="center" wrapText="1"/>
      <protection hidden="1" locked="0"/>
    </xf>
    <xf numFmtId="0" fontId="2" fillId="34" borderId="20" xfId="0" applyFont="1" applyFill="1" applyBorder="1" applyAlignment="1" applyProtection="1">
      <alignment horizontal="center" wrapText="1"/>
      <protection hidden="1" locked="0"/>
    </xf>
    <xf numFmtId="0" fontId="2" fillId="34" borderId="21" xfId="0" applyFont="1" applyFill="1" applyBorder="1" applyAlignment="1" applyProtection="1">
      <alignment horizontal="center" wrapText="1"/>
      <protection hidden="1" locked="0"/>
    </xf>
    <xf numFmtId="0" fontId="2" fillId="34" borderId="10" xfId="0" applyFont="1" applyFill="1" applyBorder="1" applyAlignment="1" applyProtection="1">
      <alignment horizontal="center" wrapText="1"/>
      <protection hidden="1" locked="0"/>
    </xf>
    <xf numFmtId="0" fontId="2" fillId="34" borderId="22" xfId="0" applyFont="1" applyFill="1" applyBorder="1" applyAlignment="1" applyProtection="1">
      <alignment horizontal="center" wrapText="1"/>
      <protection hidden="1" locked="0"/>
    </xf>
    <xf numFmtId="0" fontId="2"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wrapText="1"/>
      <protection hidden="1"/>
    </xf>
    <xf numFmtId="0" fontId="2" fillId="0" borderId="0" xfId="0" applyNumberFormat="1" applyFont="1" applyAlignment="1" applyProtection="1">
      <alignment wrapText="1"/>
      <protection hidden="1"/>
    </xf>
    <xf numFmtId="0" fontId="2" fillId="0" borderId="0" xfId="0" applyFont="1" applyAlignment="1">
      <alignment wrapText="1"/>
    </xf>
    <xf numFmtId="0" fontId="2" fillId="34" borderId="10" xfId="0" applyFont="1" applyFill="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0" xfId="0" applyNumberFormat="1" applyFont="1" applyBorder="1" applyAlignment="1" applyProtection="1">
      <alignment horizontal="center"/>
      <protection hidden="1"/>
    </xf>
    <xf numFmtId="0" fontId="3" fillId="35" borderId="0" xfId="0" applyFont="1" applyFill="1" applyBorder="1" applyAlignment="1" applyProtection="1">
      <alignment horizontal="left" vertical="top" wrapText="1"/>
      <protection hidden="1"/>
    </xf>
    <xf numFmtId="0" fontId="2" fillId="0" borderId="0" xfId="0" applyFont="1" applyFill="1" applyAlignment="1" quotePrefix="1">
      <alignment/>
    </xf>
    <xf numFmtId="0" fontId="2" fillId="0" borderId="0" xfId="0" applyFont="1" applyAlignment="1">
      <alignment/>
    </xf>
    <xf numFmtId="0" fontId="3" fillId="35" borderId="0" xfId="0" applyFont="1" applyFill="1" applyAlignment="1" applyProtection="1">
      <alignment horizontal="justify" wrapText="1"/>
      <protection/>
    </xf>
    <xf numFmtId="0" fontId="2" fillId="0" borderId="0" xfId="0" applyFont="1" applyAlignment="1">
      <alignment horizontal="justify" wrapText="1"/>
    </xf>
    <xf numFmtId="0" fontId="2" fillId="0" borderId="0" xfId="0" applyFont="1" applyBorder="1" applyAlignment="1" applyProtection="1">
      <alignment vertical="center" wrapText="1"/>
      <protection hidden="1"/>
    </xf>
    <xf numFmtId="0" fontId="2" fillId="0" borderId="0" xfId="0" applyFont="1" applyBorder="1" applyAlignment="1">
      <alignment wrapText="1"/>
    </xf>
    <xf numFmtId="0" fontId="2"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2" fillId="34" borderId="10" xfId="0" applyFont="1" applyFill="1" applyBorder="1" applyAlignment="1" applyProtection="1">
      <alignment/>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horizontal="center"/>
      <protection locked="0"/>
    </xf>
    <xf numFmtId="169" fontId="2" fillId="34" borderId="10" xfId="0" applyNumberFormat="1"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49" fontId="2" fillId="0" borderId="0" xfId="0" applyNumberFormat="1" applyFont="1" applyBorder="1" applyAlignment="1" applyProtection="1">
      <alignment vertical="top" wrapText="1"/>
      <protection hidden="1"/>
    </xf>
    <xf numFmtId="0" fontId="2" fillId="0" borderId="0" xfId="0" applyFont="1" applyBorder="1" applyAlignment="1">
      <alignment vertical="top" wrapText="1"/>
    </xf>
    <xf numFmtId="0" fontId="2" fillId="0" borderId="0" xfId="0" applyFont="1" applyAlignment="1" applyProtection="1">
      <alignment wrapText="1"/>
      <protection hidden="1"/>
    </xf>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vertical="top" wrapText="1"/>
      <protection hidden="1"/>
    </xf>
    <xf numFmtId="0" fontId="2" fillId="0" borderId="10" xfId="0" applyFont="1" applyBorder="1" applyAlignment="1" applyProtection="1">
      <alignment horizontal="center"/>
      <protection hidden="1"/>
    </xf>
    <xf numFmtId="0" fontId="2" fillId="0" borderId="18" xfId="0" applyFont="1" applyBorder="1" applyAlignment="1" applyProtection="1">
      <alignment horizontal="left" vertical="top" wrapText="1"/>
      <protection hidden="1"/>
    </xf>
    <xf numFmtId="0" fontId="3"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2" fillId="33" borderId="0" xfId="0" applyFont="1" applyFill="1" applyBorder="1" applyAlignment="1" applyProtection="1">
      <alignment horizontal="left" vertical="top" wrapText="1"/>
      <protection/>
    </xf>
    <xf numFmtId="0" fontId="2" fillId="33" borderId="0" xfId="0" applyFont="1" applyFill="1" applyBorder="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0" xfId="0" applyFont="1" applyFill="1" applyBorder="1" applyAlignment="1">
      <alignment wrapText="1"/>
    </xf>
    <xf numFmtId="49" fontId="2" fillId="0" borderId="0" xfId="0" applyNumberFormat="1" applyFont="1" applyBorder="1" applyAlignment="1" applyProtection="1">
      <alignment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56"/>
  <sheetViews>
    <sheetView showGridLines="0" tabSelected="1" workbookViewId="0" topLeftCell="A1">
      <selection activeCell="L10" sqref="L10"/>
    </sheetView>
  </sheetViews>
  <sheetFormatPr defaultColWidth="9.00390625" defaultRowHeight="15.75"/>
  <cols>
    <col min="1" max="1" width="2.625" style="17" customWidth="1"/>
    <col min="2" max="2" width="4.625" style="17" customWidth="1"/>
    <col min="3" max="3" width="12.00390625" style="17" customWidth="1"/>
    <col min="4" max="4" width="1.25" style="17" customWidth="1"/>
    <col min="5" max="5" width="16.375" style="17" customWidth="1"/>
    <col min="6" max="6" width="13.875" style="17" customWidth="1"/>
    <col min="7" max="7" width="0.875" style="17" customWidth="1"/>
    <col min="8" max="8" width="10.875" style="17" customWidth="1"/>
    <col min="9" max="9" width="0.875" style="17" customWidth="1"/>
    <col min="10" max="10" width="14.875" style="17" customWidth="1"/>
    <col min="11" max="11" width="0.875" style="17" customWidth="1"/>
    <col min="12" max="12" width="14.875" style="17" customWidth="1"/>
    <col min="13" max="13" width="0.875" style="17" customWidth="1"/>
    <col min="14" max="14" width="14.875" style="17" customWidth="1"/>
    <col min="15" max="15" width="0.875" style="17" customWidth="1"/>
    <col min="16" max="16" width="14.875" style="17" customWidth="1"/>
    <col min="17" max="17" width="0.875" style="17" customWidth="1"/>
    <col min="18" max="18" width="14.875" style="17" customWidth="1"/>
    <col min="19" max="16384" width="9.00390625" style="17" customWidth="1"/>
  </cols>
  <sheetData>
    <row r="1" ht="12.75">
      <c r="A1" s="17" t="s">
        <v>18</v>
      </c>
    </row>
    <row r="2" ht="6" customHeight="1"/>
    <row r="3" spans="1:18" ht="12.75">
      <c r="A3" s="236"/>
      <c r="B3" s="236"/>
      <c r="C3" s="236"/>
      <c r="D3" s="236"/>
      <c r="E3" s="236"/>
      <c r="H3" s="209"/>
      <c r="I3" s="210" t="s">
        <v>80</v>
      </c>
      <c r="J3" s="209"/>
      <c r="K3" s="210" t="s">
        <v>80</v>
      </c>
      <c r="L3" s="209"/>
      <c r="N3" s="209"/>
      <c r="P3" s="12"/>
      <c r="Q3" s="6" t="s">
        <v>120</v>
      </c>
      <c r="R3" s="211">
        <v>2024</v>
      </c>
    </row>
    <row r="4" spans="1:14" ht="12.75">
      <c r="A4" s="65" t="s">
        <v>72</v>
      </c>
      <c r="B4" s="65"/>
      <c r="C4" s="65"/>
      <c r="D4" s="65"/>
      <c r="E4" s="65"/>
      <c r="H4" s="65" t="s">
        <v>119</v>
      </c>
      <c r="I4" s="70"/>
      <c r="J4" s="65"/>
      <c r="K4" s="70"/>
      <c r="L4" s="70"/>
      <c r="N4" s="212" t="s">
        <v>66</v>
      </c>
    </row>
    <row r="5" spans="1:18" ht="27.75" customHeight="1" thickBot="1">
      <c r="A5" s="244" t="s">
        <v>356</v>
      </c>
      <c r="B5" s="244"/>
      <c r="C5" s="244"/>
      <c r="D5" s="244"/>
      <c r="E5" s="244"/>
      <c r="F5" s="244"/>
      <c r="G5" s="244"/>
      <c r="H5" s="244"/>
      <c r="I5" s="244"/>
      <c r="J5" s="244"/>
      <c r="K5" s="244"/>
      <c r="L5" s="244"/>
      <c r="M5" s="244"/>
      <c r="N5" s="244"/>
      <c r="O5" s="244"/>
      <c r="P5" s="244"/>
      <c r="Q5" s="244"/>
      <c r="R5" s="244"/>
    </row>
    <row r="6" spans="1:18" ht="56.25" customHeight="1" thickTop="1">
      <c r="A6" s="243" t="s">
        <v>299</v>
      </c>
      <c r="B6" s="243"/>
      <c r="C6" s="243"/>
      <c r="D6" s="243"/>
      <c r="E6" s="243"/>
      <c r="F6" s="243"/>
      <c r="G6" s="243"/>
      <c r="H6" s="243"/>
      <c r="I6" s="243"/>
      <c r="J6" s="243"/>
      <c r="K6" s="243"/>
      <c r="L6" s="243"/>
      <c r="M6" s="243"/>
      <c r="N6" s="243"/>
      <c r="O6" s="243"/>
      <c r="P6" s="243"/>
      <c r="Q6" s="243"/>
      <c r="R6" s="243"/>
    </row>
    <row r="7" spans="1:18" ht="12.75">
      <c r="A7" s="87"/>
      <c r="B7" s="87"/>
      <c r="C7" s="87"/>
      <c r="D7" s="87"/>
      <c r="E7" s="87"/>
      <c r="F7" s="87"/>
      <c r="G7" s="87"/>
      <c r="H7" s="87"/>
      <c r="I7" s="87"/>
      <c r="J7" s="213" t="s">
        <v>3</v>
      </c>
      <c r="K7" s="213"/>
      <c r="L7" s="213"/>
      <c r="M7" s="213"/>
      <c r="N7" s="213"/>
      <c r="R7" s="43" t="s">
        <v>44</v>
      </c>
    </row>
    <row r="8" spans="1:18" ht="12.75">
      <c r="A8" s="26" t="s">
        <v>300</v>
      </c>
      <c r="B8" s="26"/>
      <c r="C8" s="26"/>
      <c r="D8" s="26"/>
      <c r="E8" s="26"/>
      <c r="F8" s="87"/>
      <c r="G8" s="87"/>
      <c r="H8" s="87"/>
      <c r="I8" s="87"/>
      <c r="J8" s="214" t="s">
        <v>2</v>
      </c>
      <c r="K8" s="43"/>
      <c r="L8" s="214" t="s">
        <v>4</v>
      </c>
      <c r="M8" s="43"/>
      <c r="N8" s="214" t="s">
        <v>5</v>
      </c>
      <c r="P8" s="69" t="s">
        <v>65</v>
      </c>
      <c r="R8" s="69" t="s">
        <v>98</v>
      </c>
    </row>
    <row r="9" spans="1:9" ht="12.75">
      <c r="A9" s="17" t="s">
        <v>138</v>
      </c>
      <c r="B9" s="215">
        <f>-R3+1</f>
        <v>-2023</v>
      </c>
      <c r="C9" s="21" t="s">
        <v>305</v>
      </c>
      <c r="D9" s="21"/>
      <c r="E9" s="21"/>
      <c r="F9" s="21"/>
      <c r="G9" s="21"/>
      <c r="H9" s="21"/>
      <c r="I9" s="21"/>
    </row>
    <row r="10" spans="2:18" ht="12.75">
      <c r="B10" s="215" t="s">
        <v>280</v>
      </c>
      <c r="C10" s="21"/>
      <c r="D10" s="21"/>
      <c r="E10" s="21"/>
      <c r="F10" s="21"/>
      <c r="G10" s="21"/>
      <c r="H10" s="21"/>
      <c r="I10" s="21"/>
      <c r="J10" s="216"/>
      <c r="K10" s="21"/>
      <c r="L10" s="216"/>
      <c r="N10" s="216"/>
      <c r="O10" s="21"/>
      <c r="P10" s="216"/>
      <c r="R10" s="216"/>
    </row>
    <row r="11" spans="1:3" ht="12.75">
      <c r="A11" s="17" t="s">
        <v>139</v>
      </c>
      <c r="B11" s="221">
        <f>-R3+1</f>
        <v>-2023</v>
      </c>
      <c r="C11" s="21" t="s">
        <v>306</v>
      </c>
    </row>
    <row r="12" spans="2:18" ht="12.75">
      <c r="B12" s="215" t="s">
        <v>307</v>
      </c>
      <c r="J12" s="216"/>
      <c r="K12" s="21"/>
      <c r="L12" s="216"/>
      <c r="N12" s="216"/>
      <c r="O12" s="21"/>
      <c r="P12" s="216"/>
      <c r="R12" s="216"/>
    </row>
    <row r="13" spans="1:2" ht="12.75">
      <c r="A13" s="17" t="s">
        <v>140</v>
      </c>
      <c r="B13" s="17" t="s">
        <v>308</v>
      </c>
    </row>
    <row r="14" spans="2:18" ht="12.75">
      <c r="B14" s="17" t="s">
        <v>309</v>
      </c>
      <c r="J14" s="216"/>
      <c r="K14" s="21"/>
      <c r="L14" s="216"/>
      <c r="M14" s="21"/>
      <c r="N14" s="216"/>
      <c r="O14" s="21"/>
      <c r="P14" s="216"/>
      <c r="R14" s="216"/>
    </row>
    <row r="15" spans="1:2" ht="12.75">
      <c r="A15" s="17" t="s">
        <v>141</v>
      </c>
      <c r="B15" s="17" t="s">
        <v>310</v>
      </c>
    </row>
    <row r="16" spans="2:18" ht="12.75">
      <c r="B16" s="17" t="s">
        <v>311</v>
      </c>
      <c r="J16" s="216"/>
      <c r="K16" s="21"/>
      <c r="L16" s="216"/>
      <c r="M16" s="21"/>
      <c r="N16" s="216"/>
      <c r="O16" s="21"/>
      <c r="P16" s="216"/>
      <c r="R16" s="216"/>
    </row>
    <row r="17" spans="1:18" ht="4.5" customHeight="1" thickBot="1">
      <c r="A17" s="96"/>
      <c r="B17" s="96"/>
      <c r="C17" s="96"/>
      <c r="D17" s="96"/>
      <c r="E17" s="96"/>
      <c r="F17" s="96"/>
      <c r="G17" s="96"/>
      <c r="H17" s="96"/>
      <c r="I17" s="96"/>
      <c r="J17" s="96"/>
      <c r="K17" s="96"/>
      <c r="L17" s="96"/>
      <c r="M17" s="96"/>
      <c r="N17" s="96"/>
      <c r="O17" s="96"/>
      <c r="P17" s="96"/>
      <c r="Q17" s="96"/>
      <c r="R17" s="96"/>
    </row>
    <row r="18" spans="1:16" ht="12.75">
      <c r="A18" s="27" t="s">
        <v>302</v>
      </c>
      <c r="B18" s="27"/>
      <c r="C18" s="27"/>
      <c r="D18" s="27"/>
      <c r="E18" s="27"/>
      <c r="J18" s="217"/>
      <c r="K18" s="217"/>
      <c r="L18" s="217"/>
      <c r="M18" s="217"/>
      <c r="N18" s="217"/>
      <c r="O18" s="218"/>
      <c r="P18" s="218"/>
    </row>
    <row r="19" spans="1:16" ht="12.75">
      <c r="A19" s="17" t="s">
        <v>121</v>
      </c>
      <c r="B19" s="221">
        <f>-R3</f>
        <v>-2024</v>
      </c>
      <c r="C19" s="17" t="s">
        <v>189</v>
      </c>
      <c r="J19" s="219"/>
      <c r="L19" s="219"/>
      <c r="M19" s="25"/>
      <c r="N19" s="219"/>
      <c r="O19" s="25"/>
      <c r="P19" s="219"/>
    </row>
    <row r="20" spans="1:16" ht="12.75">
      <c r="A20" s="17" t="s">
        <v>122</v>
      </c>
      <c r="B20" s="17" t="s">
        <v>312</v>
      </c>
      <c r="J20" s="219"/>
      <c r="K20" s="25"/>
      <c r="L20" s="219"/>
      <c r="M20" s="25"/>
      <c r="N20" s="219"/>
      <c r="O20" s="25"/>
      <c r="P20" s="220" t="s">
        <v>73</v>
      </c>
    </row>
    <row r="21" spans="1:16" ht="12.75">
      <c r="A21" s="17" t="s">
        <v>123</v>
      </c>
      <c r="B21" s="17" t="s">
        <v>313</v>
      </c>
      <c r="J21" s="219"/>
      <c r="K21" s="25"/>
      <c r="L21" s="219"/>
      <c r="M21" s="25"/>
      <c r="N21" s="219"/>
      <c r="O21" s="25"/>
      <c r="P21" s="219"/>
    </row>
    <row r="22" spans="1:16" ht="12.75">
      <c r="A22" s="17" t="s">
        <v>124</v>
      </c>
      <c r="B22" s="17" t="s">
        <v>314</v>
      </c>
      <c r="J22" s="219"/>
      <c r="K22" s="25"/>
      <c r="L22" s="219"/>
      <c r="M22" s="25"/>
      <c r="N22" s="219"/>
      <c r="O22" s="25"/>
      <c r="P22" s="25"/>
    </row>
    <row r="23" spans="1:3" ht="12.75">
      <c r="A23" s="17" t="s">
        <v>125</v>
      </c>
      <c r="B23" s="221">
        <f>-R3+1</f>
        <v>-2023</v>
      </c>
      <c r="C23" s="17" t="s">
        <v>315</v>
      </c>
    </row>
    <row r="24" spans="2:16" ht="12.75">
      <c r="B24" s="221" t="s">
        <v>316</v>
      </c>
      <c r="J24" s="219"/>
      <c r="K24" s="25"/>
      <c r="L24" s="219"/>
      <c r="M24" s="25"/>
      <c r="N24" s="219"/>
      <c r="O24" s="25"/>
      <c r="P24" s="219"/>
    </row>
    <row r="25" spans="1:16" ht="12.75">
      <c r="A25" s="17" t="s">
        <v>126</v>
      </c>
      <c r="B25" s="17" t="s">
        <v>317</v>
      </c>
      <c r="J25" s="219"/>
      <c r="K25" s="25"/>
      <c r="L25" s="219"/>
      <c r="M25" s="25"/>
      <c r="N25" s="219"/>
      <c r="O25" s="25"/>
      <c r="P25" s="219"/>
    </row>
    <row r="26" spans="1:16" ht="12.75">
      <c r="A26" s="17" t="s">
        <v>127</v>
      </c>
      <c r="B26" s="17" t="s">
        <v>318</v>
      </c>
      <c r="J26" s="219"/>
      <c r="K26" s="25"/>
      <c r="L26" s="219"/>
      <c r="M26" s="25"/>
      <c r="N26" s="219"/>
      <c r="O26" s="25"/>
      <c r="P26" s="219"/>
    </row>
    <row r="27" spans="1:15" ht="12.75">
      <c r="A27" s="17" t="s">
        <v>128</v>
      </c>
      <c r="B27" s="17" t="s">
        <v>319</v>
      </c>
      <c r="J27" s="219"/>
      <c r="K27" s="25"/>
      <c r="L27" s="219"/>
      <c r="M27" s="25"/>
      <c r="N27" s="219"/>
      <c r="O27" s="25"/>
    </row>
    <row r="28" spans="1:18" ht="4.5" customHeight="1" thickBot="1">
      <c r="A28" s="96"/>
      <c r="B28" s="96"/>
      <c r="C28" s="96"/>
      <c r="D28" s="96"/>
      <c r="E28" s="96"/>
      <c r="F28" s="96"/>
      <c r="G28" s="96"/>
      <c r="H28" s="96"/>
      <c r="I28" s="96"/>
      <c r="J28" s="96"/>
      <c r="K28" s="96"/>
      <c r="L28" s="96"/>
      <c r="M28" s="96"/>
      <c r="N28" s="96"/>
      <c r="O28" s="96"/>
      <c r="P28" s="96"/>
      <c r="Q28" s="96"/>
      <c r="R28" s="96"/>
    </row>
    <row r="29" spans="1:5" ht="12.75">
      <c r="A29" s="27" t="s">
        <v>301</v>
      </c>
      <c r="B29" s="27"/>
      <c r="C29" s="27"/>
      <c r="D29" s="27"/>
      <c r="E29" s="27"/>
    </row>
    <row r="30" spans="1:7" ht="12.75">
      <c r="A30" s="17" t="s">
        <v>121</v>
      </c>
      <c r="B30" s="17" t="s">
        <v>242</v>
      </c>
      <c r="F30" s="222"/>
      <c r="G30" s="223"/>
    </row>
    <row r="31" spans="6:7" ht="4.5" customHeight="1">
      <c r="F31" s="223"/>
      <c r="G31" s="223"/>
    </row>
    <row r="32" spans="6:18" ht="12.75">
      <c r="F32" s="69" t="s">
        <v>2</v>
      </c>
      <c r="G32" s="132"/>
      <c r="H32" s="75" t="s">
        <v>4</v>
      </c>
      <c r="I32" s="131"/>
      <c r="J32" s="75" t="s">
        <v>5</v>
      </c>
      <c r="K32" s="21"/>
      <c r="L32" s="75" t="s">
        <v>65</v>
      </c>
      <c r="N32" s="17" t="s">
        <v>336</v>
      </c>
      <c r="P32" s="17" t="s">
        <v>337</v>
      </c>
      <c r="R32" s="224"/>
    </row>
    <row r="33" spans="1:18" ht="12.75">
      <c r="A33" s="17" t="s">
        <v>321</v>
      </c>
      <c r="B33" s="17" t="s">
        <v>320</v>
      </c>
      <c r="F33" s="225"/>
      <c r="G33" s="226"/>
      <c r="H33" s="225"/>
      <c r="J33" s="225"/>
      <c r="L33" s="225"/>
      <c r="P33" s="17" t="s">
        <v>338</v>
      </c>
      <c r="R33" s="224"/>
    </row>
    <row r="34" spans="6:18" ht="12.75">
      <c r="F34" s="43" t="s">
        <v>67</v>
      </c>
      <c r="G34" s="43"/>
      <c r="H34" s="43" t="s">
        <v>67</v>
      </c>
      <c r="J34" s="43" t="s">
        <v>67</v>
      </c>
      <c r="K34" s="21"/>
      <c r="L34" s="43" t="s">
        <v>67</v>
      </c>
      <c r="N34" s="227"/>
      <c r="O34" s="21"/>
      <c r="P34" s="43"/>
      <c r="R34" s="43"/>
    </row>
    <row r="35" spans="1:18" ht="12.75">
      <c r="A35" s="17" t="s">
        <v>129</v>
      </c>
      <c r="B35" s="17" t="s">
        <v>322</v>
      </c>
      <c r="F35" s="228"/>
      <c r="G35" s="229"/>
      <c r="H35" s="228"/>
      <c r="I35" s="229"/>
      <c r="J35" s="228"/>
      <c r="L35" s="228"/>
      <c r="N35" s="17" t="s">
        <v>339</v>
      </c>
      <c r="R35" s="230"/>
    </row>
    <row r="36" spans="6:10" ht="12.75">
      <c r="F36" s="212" t="s">
        <v>62</v>
      </c>
      <c r="G36" s="212"/>
      <c r="J36" s="42"/>
    </row>
    <row r="37" spans="1:16" ht="12.75">
      <c r="A37" s="17" t="s">
        <v>130</v>
      </c>
      <c r="B37" s="17" t="s">
        <v>323</v>
      </c>
      <c r="D37" s="21"/>
      <c r="F37" s="228"/>
      <c r="G37" s="229"/>
      <c r="H37" s="228"/>
      <c r="J37" s="228"/>
      <c r="K37" s="21"/>
      <c r="L37" s="228"/>
      <c r="M37" s="21"/>
      <c r="N37" s="227"/>
      <c r="O37" s="21"/>
      <c r="P37" s="227"/>
    </row>
    <row r="38" spans="6:16" ht="4.5" customHeight="1">
      <c r="F38" s="43"/>
      <c r="G38" s="43"/>
      <c r="K38" s="21"/>
      <c r="L38" s="227"/>
      <c r="M38" s="21"/>
      <c r="N38" s="227"/>
      <c r="O38" s="21"/>
      <c r="P38" s="227"/>
    </row>
    <row r="39" spans="1:16" ht="12.75">
      <c r="A39" s="17" t="s">
        <v>335</v>
      </c>
      <c r="D39" s="21"/>
      <c r="J39" s="43"/>
      <c r="K39" s="21"/>
      <c r="L39" s="227"/>
      <c r="M39" s="21"/>
      <c r="N39" s="227"/>
      <c r="O39" s="21"/>
      <c r="P39" s="227"/>
    </row>
    <row r="40" spans="1:18" ht="12.75">
      <c r="A40" s="237"/>
      <c r="B40" s="238"/>
      <c r="C40" s="238"/>
      <c r="D40" s="238"/>
      <c r="E40" s="238"/>
      <c r="F40" s="238"/>
      <c r="G40" s="238"/>
      <c r="H40" s="238"/>
      <c r="I40" s="238"/>
      <c r="J40" s="238"/>
      <c r="K40" s="238"/>
      <c r="L40" s="238"/>
      <c r="M40" s="238"/>
      <c r="N40" s="238"/>
      <c r="O40" s="238"/>
      <c r="P40" s="238"/>
      <c r="Q40" s="238"/>
      <c r="R40" s="239"/>
    </row>
    <row r="41" spans="1:18" ht="12.75">
      <c r="A41" s="240"/>
      <c r="B41" s="241"/>
      <c r="C41" s="241"/>
      <c r="D41" s="241"/>
      <c r="E41" s="241"/>
      <c r="F41" s="241"/>
      <c r="G41" s="241"/>
      <c r="H41" s="241"/>
      <c r="I41" s="241"/>
      <c r="J41" s="241"/>
      <c r="K41" s="241"/>
      <c r="L41" s="241"/>
      <c r="M41" s="241"/>
      <c r="N41" s="241"/>
      <c r="O41" s="241"/>
      <c r="P41" s="241"/>
      <c r="Q41" s="241"/>
      <c r="R41" s="242"/>
    </row>
    <row r="42" spans="1:18" ht="5.25" customHeight="1" thickBot="1">
      <c r="A42" s="96"/>
      <c r="B42" s="96"/>
      <c r="C42" s="96"/>
      <c r="D42" s="96"/>
      <c r="E42" s="96"/>
      <c r="F42" s="96"/>
      <c r="G42" s="96"/>
      <c r="H42" s="96"/>
      <c r="I42" s="96"/>
      <c r="J42" s="96"/>
      <c r="K42" s="96"/>
      <c r="L42" s="96"/>
      <c r="M42" s="96"/>
      <c r="N42" s="139"/>
      <c r="O42" s="96"/>
      <c r="P42" s="139"/>
      <c r="Q42" s="139"/>
      <c r="R42" s="139"/>
    </row>
    <row r="43" spans="1:5" ht="12.75">
      <c r="A43" s="27" t="s">
        <v>304</v>
      </c>
      <c r="B43" s="27"/>
      <c r="C43" s="27"/>
      <c r="D43" s="27"/>
      <c r="E43" s="27"/>
    </row>
    <row r="44" spans="1:18" ht="12.75">
      <c r="A44" s="17" t="s">
        <v>121</v>
      </c>
      <c r="B44" s="221">
        <f>-R3</f>
        <v>-2024</v>
      </c>
      <c r="C44" s="17" t="s">
        <v>189</v>
      </c>
      <c r="J44" s="219">
        <f>J19</f>
        <v>0</v>
      </c>
      <c r="L44" s="219">
        <f>L19</f>
        <v>0</v>
      </c>
      <c r="N44" s="219">
        <f>N19</f>
        <v>0</v>
      </c>
      <c r="P44" s="219">
        <f>P19</f>
        <v>0</v>
      </c>
      <c r="R44" s="231">
        <f>J44+L44+N44+P44</f>
        <v>0</v>
      </c>
    </row>
    <row r="45" spans="1:18" ht="12.75">
      <c r="A45" s="17" t="s">
        <v>122</v>
      </c>
      <c r="B45" s="221">
        <f>-R3-1</f>
        <v>-2025</v>
      </c>
      <c r="C45" s="17" t="s">
        <v>327</v>
      </c>
      <c r="R45" s="219"/>
    </row>
    <row r="46" spans="1:18" ht="12.75">
      <c r="A46" s="17" t="s">
        <v>123</v>
      </c>
      <c r="B46" s="17" t="s">
        <v>324</v>
      </c>
      <c r="R46" s="219"/>
    </row>
    <row r="47" spans="1:18" ht="12.75">
      <c r="A47" s="17" t="s">
        <v>124</v>
      </c>
      <c r="B47" s="221">
        <f>-R3-2</f>
        <v>-2026</v>
      </c>
      <c r="C47" s="17" t="s">
        <v>326</v>
      </c>
      <c r="D47" s="25"/>
      <c r="E47" s="25"/>
      <c r="R47" s="219"/>
    </row>
    <row r="48" spans="1:18" ht="12.75">
      <c r="A48" s="17" t="s">
        <v>125</v>
      </c>
      <c r="B48" s="221">
        <f>-R3</f>
        <v>-2024</v>
      </c>
      <c r="C48" s="17" t="s">
        <v>325</v>
      </c>
      <c r="R48" s="219"/>
    </row>
    <row r="49" spans="10:16" ht="12.75">
      <c r="J49" s="25"/>
      <c r="K49" s="25"/>
      <c r="L49" s="25"/>
      <c r="M49" s="25"/>
      <c r="N49" s="25"/>
      <c r="O49" s="25"/>
      <c r="P49" s="25"/>
    </row>
    <row r="50" spans="1:14" ht="12.75" hidden="1">
      <c r="A50" s="17" t="s">
        <v>96</v>
      </c>
      <c r="H50" s="16" t="s">
        <v>75</v>
      </c>
      <c r="I50" s="16"/>
      <c r="J50" s="5">
        <f>+'Informational Form A'!P44</f>
      </c>
      <c r="K50" s="17" t="s">
        <v>76</v>
      </c>
      <c r="L50" s="4">
        <f>+'Form B'!O20</f>
      </c>
      <c r="M50" s="17" t="s">
        <v>77</v>
      </c>
      <c r="N50" s="5">
        <f>+'Form C'!N40</f>
      </c>
    </row>
    <row r="51" spans="1:18" ht="12.75">
      <c r="A51" s="65"/>
      <c r="B51" s="65"/>
      <c r="C51" s="65"/>
      <c r="D51" s="70"/>
      <c r="E51" s="70"/>
      <c r="F51" s="70"/>
      <c r="G51" s="70"/>
      <c r="H51" s="70"/>
      <c r="I51" s="70"/>
      <c r="J51" s="70"/>
      <c r="K51" s="70"/>
      <c r="L51" s="70"/>
      <c r="M51" s="70"/>
      <c r="N51" s="70"/>
      <c r="O51" s="70"/>
      <c r="P51" s="70"/>
      <c r="Q51" s="70"/>
      <c r="R51" s="70"/>
    </row>
    <row r="52" ht="12.75"/>
    <row r="53" ht="12.75"/>
    <row r="54" ht="12.75"/>
    <row r="55" ht="12.75"/>
    <row r="56" spans="6:7" ht="12.75">
      <c r="F56" s="70"/>
      <c r="G56" s="70"/>
    </row>
    <row r="57" ht="12.75"/>
    <row r="59" ht="12.75"/>
    <row r="60" ht="12.75"/>
    <row r="61" ht="12.75"/>
    <row r="62" ht="12.75"/>
    <row r="63" ht="12.75"/>
    <row r="64" ht="12.75"/>
    <row r="65" ht="12.75"/>
    <row r="66" ht="12.75"/>
    <row r="67" ht="12.75"/>
    <row r="68" ht="12.75"/>
    <row r="70" ht="12.75"/>
    <row r="71" ht="12.75"/>
    <row r="72" ht="12.75"/>
    <row r="73" ht="12.75"/>
    <row r="74" ht="12.75"/>
    <row r="75" ht="12.75"/>
    <row r="76" ht="12.75"/>
    <row r="77" ht="12.75"/>
    <row r="78" ht="12.75"/>
    <row r="79" ht="12.75"/>
    <row r="81" ht="12.75"/>
    <row r="82" ht="12.75"/>
    <row r="84" ht="12.75"/>
    <row r="85" ht="12.75"/>
    <row r="88" ht="12.75"/>
    <row r="89" ht="12.75"/>
    <row r="90" ht="12.75"/>
    <row r="91" ht="12.75"/>
    <row r="92" ht="12.75"/>
    <row r="93" ht="12.75"/>
    <row r="94" ht="12.75"/>
    <row r="95" ht="12.75"/>
    <row r="96" ht="12.75"/>
    <row r="98" ht="12.75"/>
    <row r="104" ht="12.75"/>
    <row r="105" ht="12.75"/>
    <row r="106" ht="12.75"/>
    <row r="107" ht="12.75"/>
    <row r="108" ht="12.75"/>
    <row r="109" ht="12.75"/>
    <row r="110" ht="12.75"/>
    <row r="111" ht="12.75"/>
    <row r="112" ht="12.75"/>
    <row r="113" ht="12.75"/>
    <row r="114" ht="12.75"/>
    <row r="116" ht="12.75"/>
    <row r="117" ht="12.75"/>
    <row r="120" ht="12.75"/>
    <row r="121" ht="12.75"/>
    <row r="122" ht="12.75"/>
    <row r="123" ht="12.75"/>
    <row r="124" ht="12.75"/>
    <row r="125" ht="12.75"/>
    <row r="127" ht="12.75"/>
    <row r="129" ht="12.75"/>
    <row r="130" ht="12.75"/>
    <row r="131" ht="12.75"/>
    <row r="134" ht="12.75"/>
    <row r="135" ht="12.75"/>
    <row r="136" ht="12.75"/>
    <row r="137" ht="12.75"/>
    <row r="138" ht="12.75"/>
    <row r="141" ht="12.75"/>
    <row r="142" ht="12.75"/>
    <row r="143" ht="12.75"/>
    <row r="148" ht="12.75"/>
    <row r="149" ht="12.75"/>
    <row r="150" ht="12.75"/>
    <row r="151" ht="12.75"/>
    <row r="152" ht="12.75"/>
    <row r="153" ht="12.75"/>
    <row r="154" ht="12.75"/>
    <row r="156" ht="12.75"/>
    <row r="157" ht="12.75"/>
    <row r="158" ht="12.75"/>
    <row r="159" ht="12.75"/>
    <row r="160" ht="12.75"/>
    <row r="161" ht="12.75"/>
    <row r="164" ht="12.75"/>
    <row r="165" ht="12.75"/>
    <row r="166" ht="12.75"/>
    <row r="167" ht="12.75"/>
    <row r="168" ht="12.75"/>
    <row r="169" ht="12.75"/>
    <row r="170" ht="12.75"/>
    <row r="171" ht="12.75"/>
    <row r="172" ht="12.75"/>
    <row r="173" ht="12.75"/>
    <row r="174" ht="12.75"/>
    <row r="175" ht="12.75"/>
    <row r="177" ht="12.75"/>
    <row r="178" ht="12.75"/>
    <row r="179" ht="12.75"/>
    <row r="180" ht="12.75"/>
    <row r="181" ht="12.75"/>
    <row r="182" ht="12.75"/>
    <row r="183" ht="12.75"/>
    <row r="184" ht="12.75"/>
    <row r="185" ht="12.75"/>
    <row r="186" ht="12.75"/>
  </sheetData>
  <sheetProtection password="E008" sheet="1"/>
  <protectedRanges>
    <protectedRange sqref="R45:R48 P44 N44 L44 J44 A40:R41 L37 J37 H37 F37 F35 H35 J35 L35 L33 J33 H33 F33 F30 R32:R33 R35 J24:J27 L24:L27 N24:N27 P24:P26 P21" name="Range1"/>
  </protectedRanges>
  <mergeCells count="4">
    <mergeCell ref="A3:E3"/>
    <mergeCell ref="A40:R41"/>
    <mergeCell ref="A6:R6"/>
    <mergeCell ref="A5:R5"/>
  </mergeCells>
  <printOptions/>
  <pageMargins left="0.5" right="0.25" top="0.75" bottom="0.75" header="0.3" footer="0.3"/>
  <pageSetup fitToHeight="1" fitToWidth="1" horizontalDpi="600" verticalDpi="600" orientation="landscape" scale="82" r:id="rId3"/>
  <headerFooter>
    <oddHeader>&amp;L&amp;"Times New Roman,Bold"&amp;10INFORMAL TAX RATE CALCULATOR FILE
Data Entry Page
For Political Subdivisions Other Than School Districts With a Separate Rate on Each Subclass 
&amp;RPrinted on: &amp;D
</oddHeader>
    <oddFooter>&amp;L&amp;"Times New Roman,Bold"&amp;10(Form Revised 12-2017)&amp;C&amp;"Times New Roman,Bold"&amp;10Data Entry Page</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58"/>
  <sheetViews>
    <sheetView showGridLines="0" zoomScalePageLayoutView="0" workbookViewId="0" topLeftCell="A1">
      <selection activeCell="S2" sqref="S2"/>
    </sheetView>
  </sheetViews>
  <sheetFormatPr defaultColWidth="9.00390625" defaultRowHeight="15.75"/>
  <cols>
    <col min="1" max="1" width="3.375" style="17" customWidth="1"/>
    <col min="2" max="2" width="1.625" style="17" customWidth="1"/>
    <col min="3" max="3" width="7.625" style="17" customWidth="1"/>
    <col min="4" max="4" width="1.625" style="17" customWidth="1"/>
    <col min="5" max="5" width="18.625" style="17" customWidth="1"/>
    <col min="6" max="6" width="3.625" style="17" customWidth="1"/>
    <col min="7" max="7" width="7.625" style="17" customWidth="1"/>
    <col min="8" max="8" width="3.625" style="17" customWidth="1"/>
    <col min="9" max="9" width="5.625" style="17" customWidth="1"/>
    <col min="10" max="10" width="3.25390625" style="17" customWidth="1"/>
    <col min="11" max="11" width="9.625" style="17" customWidth="1"/>
    <col min="12" max="12" width="0.5" style="17" customWidth="1"/>
    <col min="13" max="13" width="9.625" style="17" customWidth="1"/>
    <col min="14" max="14" width="0.5" style="17" customWidth="1"/>
    <col min="15" max="15" width="9.625" style="17" customWidth="1"/>
    <col min="16" max="16" width="0.5" style="17" customWidth="1"/>
    <col min="17" max="17" width="9.625" style="17" customWidth="1"/>
    <col min="18" max="18" width="0.5" style="17" customWidth="1"/>
    <col min="19" max="19" width="9.625" style="17" customWidth="1"/>
    <col min="20" max="20" width="0.5" style="17" customWidth="1"/>
    <col min="21" max="16384" width="9.00390625" style="17" customWidth="1"/>
  </cols>
  <sheetData>
    <row r="1" spans="1:19" ht="12.75">
      <c r="A1" s="27" t="s">
        <v>149</v>
      </c>
      <c r="B1" s="27"/>
      <c r="Q1" s="66"/>
      <c r="R1" s="6" t="s">
        <v>132</v>
      </c>
      <c r="S1" s="32">
        <f ca="1">TODAY()</f>
        <v>45329</v>
      </c>
    </row>
    <row r="2" spans="1:19" ht="12.75">
      <c r="A2" s="26" t="s">
        <v>300</v>
      </c>
      <c r="B2" s="26"/>
      <c r="C2" s="26"/>
      <c r="D2" s="26"/>
      <c r="E2" s="26"/>
      <c r="F2" s="26"/>
      <c r="G2" s="26"/>
      <c r="H2" s="26"/>
      <c r="I2" s="26"/>
      <c r="J2" s="26"/>
      <c r="K2" s="26"/>
      <c r="L2" s="26"/>
      <c r="M2" s="26"/>
      <c r="N2" s="26"/>
      <c r="P2" s="26"/>
      <c r="S2" s="29">
        <f>-'Data Entry Page'!R3</f>
        <v>-2024</v>
      </c>
    </row>
    <row r="3" spans="1:19" ht="12.75">
      <c r="A3" s="26" t="s">
        <v>361</v>
      </c>
      <c r="B3" s="26"/>
      <c r="C3" s="26"/>
      <c r="D3" s="26"/>
      <c r="E3" s="26"/>
      <c r="F3" s="26"/>
      <c r="G3" s="26"/>
      <c r="H3" s="26"/>
      <c r="I3" s="26"/>
      <c r="J3" s="26"/>
      <c r="K3" s="26"/>
      <c r="L3" s="26"/>
      <c r="M3" s="26"/>
      <c r="N3" s="26"/>
      <c r="O3" s="21"/>
      <c r="P3" s="26"/>
      <c r="Q3" s="21"/>
      <c r="R3" s="21"/>
      <c r="S3" s="66"/>
    </row>
    <row r="4" spans="1:17" ht="12.75">
      <c r="A4" s="67">
        <f>IF(+'Data Entry Page'!A3&lt;&gt;"",+'Data Entry Page'!A3,"")</f>
      </c>
      <c r="B4" s="67"/>
      <c r="C4" s="67"/>
      <c r="D4" s="67"/>
      <c r="E4" s="67"/>
      <c r="G4" s="69">
        <f>IF(+'Data Entry Page'!H3&lt;&gt;"",+'Data Entry Page'!H3,"")</f>
      </c>
      <c r="H4" s="68" t="s">
        <v>80</v>
      </c>
      <c r="I4" s="69">
        <f>IF(+'Data Entry Page'!J3&lt;&gt;"",+'Data Entry Page'!J3,"")</f>
      </c>
      <c r="J4" s="68" t="s">
        <v>80</v>
      </c>
      <c r="K4" s="69">
        <f>IF(+'Data Entry Page'!L3&lt;&gt;"",+'Data Entry Page'!L3,"")</f>
      </c>
      <c r="L4" s="21"/>
      <c r="O4" s="67">
        <f>IF(+'Data Entry Page'!N3&lt;&gt;"",+'Data Entry Page'!N3,"")</f>
      </c>
      <c r="P4" s="67"/>
      <c r="Q4" s="67"/>
    </row>
    <row r="5" spans="1:19" ht="13.5" thickBot="1">
      <c r="A5" s="96" t="s">
        <v>72</v>
      </c>
      <c r="B5" s="96"/>
      <c r="C5" s="96"/>
      <c r="D5" s="96"/>
      <c r="E5" s="96"/>
      <c r="F5" s="96"/>
      <c r="G5" s="97" t="s">
        <v>372</v>
      </c>
      <c r="H5" s="97"/>
      <c r="I5" s="97"/>
      <c r="J5" s="97"/>
      <c r="K5" s="97"/>
      <c r="L5" s="96"/>
      <c r="M5" s="96"/>
      <c r="N5" s="96"/>
      <c r="O5" s="97" t="s">
        <v>373</v>
      </c>
      <c r="P5" s="97"/>
      <c r="Q5" s="97"/>
      <c r="R5" s="96"/>
      <c r="S5" s="96"/>
    </row>
    <row r="6" spans="1:2" s="21" customFormat="1" ht="17.25" customHeight="1">
      <c r="A6" s="72" t="s">
        <v>278</v>
      </c>
      <c r="B6" s="72"/>
    </row>
    <row r="7" spans="1:19" s="21" customFormat="1" ht="12.75">
      <c r="A7" s="255" t="s">
        <v>363</v>
      </c>
      <c r="B7" s="256"/>
      <c r="C7" s="256"/>
      <c r="D7" s="256"/>
      <c r="E7" s="256"/>
      <c r="F7" s="256"/>
      <c r="G7" s="256"/>
      <c r="H7" s="256"/>
      <c r="I7" s="256"/>
      <c r="J7" s="256"/>
      <c r="K7" s="256"/>
      <c r="L7" s="256"/>
      <c r="M7" s="256"/>
      <c r="N7" s="256"/>
      <c r="O7" s="256"/>
      <c r="P7" s="256"/>
      <c r="Q7" s="256"/>
      <c r="R7" s="256"/>
      <c r="S7" s="256"/>
    </row>
    <row r="8" spans="1:19" s="21" customFormat="1" ht="12.75">
      <c r="A8" s="255"/>
      <c r="B8" s="256"/>
      <c r="C8" s="256"/>
      <c r="D8" s="256"/>
      <c r="E8" s="256"/>
      <c r="F8" s="256"/>
      <c r="G8" s="256"/>
      <c r="H8" s="256"/>
      <c r="I8" s="256"/>
      <c r="J8" s="256"/>
      <c r="K8" s="256"/>
      <c r="L8" s="256"/>
      <c r="M8" s="256"/>
      <c r="N8" s="256"/>
      <c r="O8" s="256"/>
      <c r="P8" s="256"/>
      <c r="Q8" s="256"/>
      <c r="R8" s="256"/>
      <c r="S8" s="256"/>
    </row>
    <row r="9" spans="1:19" s="21" customFormat="1" ht="12.75">
      <c r="A9" s="255"/>
      <c r="B9" s="256"/>
      <c r="C9" s="256"/>
      <c r="D9" s="256"/>
      <c r="E9" s="256"/>
      <c r="F9" s="256"/>
      <c r="G9" s="256"/>
      <c r="H9" s="256"/>
      <c r="I9" s="256"/>
      <c r="J9" s="256"/>
      <c r="K9" s="256"/>
      <c r="L9" s="256"/>
      <c r="M9" s="256"/>
      <c r="N9" s="256"/>
      <c r="O9" s="256"/>
      <c r="P9" s="256"/>
      <c r="Q9" s="256"/>
      <c r="R9" s="256"/>
      <c r="S9" s="256"/>
    </row>
    <row r="10" spans="1:19" s="21" customFormat="1" ht="12.75">
      <c r="A10" s="256"/>
      <c r="B10" s="256"/>
      <c r="C10" s="256"/>
      <c r="D10" s="256"/>
      <c r="E10" s="256"/>
      <c r="F10" s="256"/>
      <c r="G10" s="256"/>
      <c r="H10" s="256"/>
      <c r="I10" s="256"/>
      <c r="J10" s="256"/>
      <c r="K10" s="256"/>
      <c r="L10" s="256"/>
      <c r="M10" s="256"/>
      <c r="N10" s="256"/>
      <c r="O10" s="256"/>
      <c r="P10" s="256"/>
      <c r="Q10" s="256"/>
      <c r="R10" s="256"/>
      <c r="S10" s="256"/>
    </row>
    <row r="11" spans="1:19" ht="12.75">
      <c r="A11" s="16"/>
      <c r="B11" s="16"/>
      <c r="C11" s="35"/>
      <c r="D11" s="35"/>
      <c r="E11" s="35"/>
      <c r="F11" s="35"/>
      <c r="G11" s="35"/>
      <c r="H11" s="35"/>
      <c r="I11" s="35"/>
      <c r="J11" s="35"/>
      <c r="S11" s="45"/>
    </row>
    <row r="12" spans="1:19" ht="12.75">
      <c r="A12" s="64"/>
      <c r="B12" s="64"/>
      <c r="C12" s="64"/>
      <c r="D12" s="64"/>
      <c r="E12" s="64"/>
      <c r="F12" s="64"/>
      <c r="G12" s="64"/>
      <c r="H12" s="64"/>
      <c r="I12" s="64"/>
      <c r="J12" s="64"/>
      <c r="K12" s="67" t="s">
        <v>3</v>
      </c>
      <c r="L12" s="67"/>
      <c r="M12" s="67"/>
      <c r="N12" s="67"/>
      <c r="O12" s="67"/>
      <c r="P12" s="73"/>
      <c r="Q12" s="42" t="s">
        <v>6</v>
      </c>
      <c r="S12" s="17" t="s">
        <v>44</v>
      </c>
    </row>
    <row r="13" spans="1:19" ht="12.75">
      <c r="A13" s="64"/>
      <c r="B13" s="64"/>
      <c r="C13" s="64"/>
      <c r="D13" s="64"/>
      <c r="E13" s="64"/>
      <c r="F13" s="64"/>
      <c r="G13" s="64"/>
      <c r="H13" s="64"/>
      <c r="I13" s="64"/>
      <c r="J13" s="64"/>
      <c r="K13" s="69" t="s">
        <v>2</v>
      </c>
      <c r="L13" s="73"/>
      <c r="M13" s="69" t="s">
        <v>4</v>
      </c>
      <c r="N13" s="73"/>
      <c r="O13" s="69" t="s">
        <v>5</v>
      </c>
      <c r="P13" s="73"/>
      <c r="Q13" s="74" t="s">
        <v>7</v>
      </c>
      <c r="S13" s="75" t="s">
        <v>98</v>
      </c>
    </row>
    <row r="14" spans="1:10" ht="12.75">
      <c r="A14" s="16" t="s">
        <v>0</v>
      </c>
      <c r="B14" s="76" t="s">
        <v>283</v>
      </c>
      <c r="D14" s="76"/>
      <c r="E14" s="12"/>
      <c r="F14" s="12"/>
      <c r="G14" s="12"/>
      <c r="H14" s="12"/>
      <c r="I14" s="12"/>
      <c r="J14" s="12"/>
    </row>
    <row r="15" spans="1:10" ht="12.75">
      <c r="A15" s="16"/>
      <c r="B15" s="12" t="s">
        <v>279</v>
      </c>
      <c r="D15" s="76"/>
      <c r="E15" s="12"/>
      <c r="F15" s="12"/>
      <c r="G15" s="12"/>
      <c r="H15" s="12"/>
      <c r="I15" s="12"/>
      <c r="J15" s="12"/>
    </row>
    <row r="16" spans="1:10" ht="12.75">
      <c r="A16" s="16"/>
      <c r="B16" s="12" t="s">
        <v>281</v>
      </c>
      <c r="D16" s="12"/>
      <c r="E16" s="12"/>
      <c r="F16" s="12"/>
      <c r="G16" s="12"/>
      <c r="H16" s="12"/>
      <c r="I16" s="12"/>
      <c r="J16" s="12"/>
    </row>
    <row r="17" spans="1:19" ht="12.75">
      <c r="A17" s="16"/>
      <c r="B17" s="17" t="s">
        <v>282</v>
      </c>
      <c r="F17" s="35"/>
      <c r="G17" s="35"/>
      <c r="H17" s="35"/>
      <c r="I17" s="35"/>
      <c r="J17" s="35"/>
      <c r="K17" s="10">
        <f>IF(+'Data Entry Page'!$R$12&lt;&gt;"",IF(+'Data Entry Page'!J$12&gt;0,+'Data Entry Page'!J$12,0),"")</f>
      </c>
      <c r="L17" s="36"/>
      <c r="M17" s="10">
        <f>IF(+'Data Entry Page'!$R$12&lt;&gt;"",IF(+'Data Entry Page'!L$12&gt;0,+'Data Entry Page'!L$12,0),"")</f>
      </c>
      <c r="N17" s="36"/>
      <c r="O17" s="10">
        <f>IF(+'Data Entry Page'!$R$12&lt;&gt;"",IF(+'Data Entry Page'!N$12&gt;0,+'Data Entry Page'!N$12,0),"")</f>
      </c>
      <c r="P17" s="36"/>
      <c r="Q17" s="10">
        <f>IF(+'Data Entry Page'!$R$12&lt;&gt;"",IF(+'Data Entry Page'!P$12&gt;0,+'Data Entry Page'!P$12,0),"")</f>
      </c>
      <c r="S17" s="44">
        <f>IF('Data Entry Page'!R12&lt;&gt;"",'Data Entry Page'!R12,"")</f>
      </c>
    </row>
    <row r="18" spans="1:19" ht="12.75">
      <c r="A18" s="16" t="s">
        <v>133</v>
      </c>
      <c r="B18" s="76" t="s">
        <v>364</v>
      </c>
      <c r="D18" s="76"/>
      <c r="E18" s="12"/>
      <c r="F18" s="12"/>
      <c r="G18" s="12"/>
      <c r="H18" s="12"/>
      <c r="I18" s="12"/>
      <c r="J18" s="35"/>
      <c r="S18" s="45"/>
    </row>
    <row r="19" spans="2:19" ht="12.75">
      <c r="B19" s="12" t="s">
        <v>284</v>
      </c>
      <c r="D19" s="12"/>
      <c r="E19" s="12"/>
      <c r="F19" s="12"/>
      <c r="G19" s="12"/>
      <c r="H19" s="12"/>
      <c r="I19" s="12"/>
      <c r="J19" s="35"/>
      <c r="S19" s="45"/>
    </row>
    <row r="20" spans="1:19" ht="12.75">
      <c r="A20" s="16"/>
      <c r="B20" s="12" t="s">
        <v>285</v>
      </c>
      <c r="D20" s="12"/>
      <c r="E20" s="12"/>
      <c r="F20" s="12"/>
      <c r="G20" s="12"/>
      <c r="H20" s="12"/>
      <c r="I20" s="12"/>
      <c r="J20" s="35"/>
      <c r="K20" s="10">
        <f>IF(+'Form A'!I$101=0,0,IF('Form A'!I$101&gt;0,+'Form A'!I101,""))</f>
      </c>
      <c r="L20" s="46"/>
      <c r="M20" s="10">
        <f>IF(+'Form A'!K$101=0,0,IF('Form A'!K$101&gt;0,+'Form A'!K101,""))</f>
      </c>
      <c r="N20" s="46"/>
      <c r="O20" s="10">
        <f>IF(+'Form A'!M$101=0,0,IF('Form A'!M$101&gt;0,+'Form A'!M101,""))</f>
      </c>
      <c r="P20" s="46"/>
      <c r="Q20" s="10">
        <f>IF(+'Form A'!O$101=0,0,IF('Form A'!O$101&gt;0,+'Form A'!O101,""))</f>
      </c>
      <c r="S20" s="47">
        <f>IF(+'Form A'!T$73=0,0,IF('Form A'!T$73&gt;0,+'Form A'!T73,""))</f>
      </c>
    </row>
    <row r="21" spans="1:10" ht="12.75">
      <c r="A21" s="16" t="s">
        <v>131</v>
      </c>
      <c r="B21" s="76" t="s">
        <v>187</v>
      </c>
      <c r="D21" s="76"/>
      <c r="E21" s="12"/>
      <c r="F21" s="12"/>
      <c r="G21" s="12"/>
      <c r="H21" s="12"/>
      <c r="I21" s="12"/>
      <c r="J21" s="12"/>
    </row>
    <row r="22" spans="1:19" ht="12.75">
      <c r="A22" s="16"/>
      <c r="B22" s="17" t="s">
        <v>395</v>
      </c>
      <c r="D22" s="12"/>
      <c r="E22" s="12"/>
      <c r="F22" s="12"/>
      <c r="G22" s="12"/>
      <c r="H22" s="12"/>
      <c r="I22" s="12"/>
      <c r="J22" s="12"/>
      <c r="K22" s="48">
        <f>IF(AND('Data Entry Page'!$F$33="Yes",'Data Entry Page'!$R$35&lt;1),+'Form B'!G26,"")</f>
      </c>
      <c r="L22" s="46"/>
      <c r="M22" s="48">
        <f>IF(AND('Data Entry Page'!$H$33="Yes",'Data Entry Page'!$R$35&lt;1),+'Form B'!I26,"")</f>
      </c>
      <c r="N22" s="46"/>
      <c r="O22" s="48">
        <f>IF(AND('Data Entry Page'!$J$33="Yes",'Data Entry Page'!$R$35&lt;1),+'Form B'!K26,"")</f>
      </c>
      <c r="P22" s="46"/>
      <c r="Q22" s="48">
        <f>IF(AND('Data Entry Page'!$L$33="Yes",'Data Entry Page'!$R$35&lt;1),+'Form B'!M26,"")</f>
      </c>
      <c r="S22" s="48">
        <f>IF(OR('Data Entry Page'!F33="Yes",'Data Entry Page'!H33="Yes",'Data Entry Page'!J33="Yes",'Data Entry Page'!L33="Yes"),'Form B'!O32,"")</f>
      </c>
    </row>
    <row r="23" spans="1:4" ht="12.75">
      <c r="A23" s="16" t="s">
        <v>8</v>
      </c>
      <c r="B23" s="27" t="s">
        <v>188</v>
      </c>
      <c r="D23" s="27"/>
    </row>
    <row r="24" spans="1:19" ht="12.75">
      <c r="A24" s="16"/>
      <c r="B24" s="17" t="s">
        <v>177</v>
      </c>
      <c r="D24" s="27"/>
      <c r="K24" s="10">
        <f>IF(AND('Data Entry Page'!$F$33="Yes",'Data Entry Page'!$R$35&lt;1),+'Summary Page'!K$22,IF('Summary Page'!K$20&lt;&gt;"",'Summary Page'!K20,""))</f>
      </c>
      <c r="M24" s="10">
        <f>IF(AND('Data Entry Page'!H$33="Yes",'Data Entry Page'!$R$35&lt;1),+'Summary Page'!M$22,IF('Summary Page'!M$20&lt;&gt;"",'Summary Page'!M20,""))</f>
      </c>
      <c r="O24" s="10">
        <f>IF(AND('Data Entry Page'!$J$33="Yes",'Data Entry Page'!$R$35&lt;1),+'Summary Page'!O$22,IF('Summary Page'!O$20&lt;&gt;"",'Summary Page'!O20,""))</f>
      </c>
      <c r="Q24" s="10">
        <f>IF(AND('Data Entry Page'!$L$33="Yes",'Data Entry Page'!$R$35&lt;1),+'Summary Page'!Q$22,IF('Summary Page'!Q$20&lt;&gt;"",'Summary Page'!Q20,""))</f>
      </c>
      <c r="S24" s="10">
        <f>IF(S22&lt;&gt;"",'Summary Page'!S22,'Summary Page'!S20)</f>
      </c>
    </row>
    <row r="25" spans="1:7" ht="12.75">
      <c r="A25" s="16" t="s">
        <v>9</v>
      </c>
      <c r="B25" s="27" t="s">
        <v>287</v>
      </c>
      <c r="D25" s="27"/>
      <c r="F25" s="77"/>
      <c r="G25" s="77"/>
    </row>
    <row r="26" spans="2:19" s="36" customFormat="1" ht="12.75">
      <c r="B26" s="251" t="s">
        <v>286</v>
      </c>
      <c r="C26" s="252"/>
      <c r="D26" s="252"/>
      <c r="E26" s="252"/>
      <c r="F26" s="252"/>
      <c r="G26" s="252"/>
      <c r="H26" s="252"/>
      <c r="I26" s="252"/>
      <c r="J26" s="78"/>
      <c r="K26" s="30">
        <f>IF(OR('Data Entry Page'!$F$33&lt;&gt;"Yes",'Data Entry Page'!$R$35&gt;1),IF('Data Entry Page'!J16&lt;&gt;"",'Data Entry Page'!J$16,""),'Summary Page'!K22)</f>
      </c>
      <c r="L26" s="34"/>
      <c r="M26" s="30">
        <f>IF(OR('Data Entry Page'!$H$33&lt;&gt;"Yes",'Data Entry Page'!$R$35&gt;1),IF('Data Entry Page'!L16&lt;&gt;"",'Data Entry Page'!L$16,""),'Summary Page'!M22)</f>
      </c>
      <c r="N26" s="34"/>
      <c r="O26" s="30">
        <f>IF(OR('Data Entry Page'!$J$33&lt;&gt;"Yes",'Data Entry Page'!$R$35&gt;1),IF('Data Entry Page'!N16&lt;&gt;"",'Data Entry Page'!N$16,""),'Summary Page'!O22)</f>
      </c>
      <c r="P26" s="34"/>
      <c r="Q26" s="30">
        <f>IF(OR('Data Entry Page'!$L$33&lt;&gt;"Yes",'Data Entry Page'!$R$35&gt;1),IF('Data Entry Page'!P16&lt;&gt;"",'Data Entry Page'!P$16,""),'Summary Page'!Q22)</f>
      </c>
      <c r="S26" s="30">
        <f>IF('Data Entry Page'!$R$16&gt;0,IF('Summary Page'!S24&gt;'Data Entry Page'!R$16,IF(OR('Summary Page'!S22&lt;&gt;"N/A",'Summary Page'!S22&lt;&gt;""),'Summary Page'!S24,'Data Entry Page'!R$16),'Data Entry Page'!R$16),"")</f>
      </c>
    </row>
    <row r="27" spans="1:28" s="36" customFormat="1" ht="12.75">
      <c r="A27" s="79" t="s">
        <v>10</v>
      </c>
      <c r="B27" s="80" t="s">
        <v>365</v>
      </c>
      <c r="D27" s="80"/>
      <c r="V27" s="81"/>
      <c r="W27" s="39"/>
      <c r="X27" s="39"/>
      <c r="Y27" s="39"/>
      <c r="Z27" s="39"/>
      <c r="AA27" s="39"/>
      <c r="AB27" s="39"/>
    </row>
    <row r="28" spans="1:28" ht="12.75" hidden="1">
      <c r="A28" s="16"/>
      <c r="B28" s="16"/>
      <c r="C28" s="35"/>
      <c r="D28" s="35"/>
      <c r="E28" s="35"/>
      <c r="F28" s="35"/>
      <c r="G28" s="35"/>
      <c r="H28" s="35"/>
      <c r="I28" s="35"/>
      <c r="J28" s="35"/>
      <c r="K28" s="11">
        <f>IF('Data Entry Page'!$J$50&gt;0,IF('Summary Page'!K24&lt;'Summary Page'!K26,'Summary Page'!K24,'Summary Page'!K26),"")</f>
      </c>
      <c r="M28" s="11">
        <f>IF('Data Entry Page'!$J$50&gt;0,IF('Summary Page'!M24&lt;'Summary Page'!M26,'Summary Page'!M24,'Summary Page'!M26),"")</f>
      </c>
      <c r="O28" s="11">
        <f>IF('Data Entry Page'!$J$50&gt;0,IF('Summary Page'!O24&lt;'Summary Page'!O26,'Summary Page'!O24,'Summary Page'!O26),"")</f>
      </c>
      <c r="Q28" s="11">
        <f>IF('Data Entry Page'!$J$50&gt;0,IF('Summary Page'!Q24&lt;'Summary Page'!Q26,'Summary Page'!Q24,'Summary Page'!Q26),"")</f>
      </c>
      <c r="S28" s="11">
        <f>IF('Data Entry Page'!$J$50&gt;0,IF('Summary Page'!S24&lt;'Summary Page'!S26,'Summary Page'!S24,'Summary Page'!S26),"")</f>
      </c>
      <c r="V28" s="39"/>
      <c r="W28" s="39"/>
      <c r="X28" s="39"/>
      <c r="Y28" s="39"/>
      <c r="Z28" s="39"/>
      <c r="AA28" s="39"/>
      <c r="AB28" s="39"/>
    </row>
    <row r="29" spans="2:28" ht="12.75">
      <c r="B29" s="17" t="s">
        <v>289</v>
      </c>
      <c r="K29" s="10">
        <f>IF('Summary Page'!K28&lt;&gt;"",IF('Summary Page'!K28&lt;1,ROUNDDOWN('Summary Page'!K28,3),ROUND('Summary Page'!K28,4)),"")</f>
      </c>
      <c r="L29" s="46"/>
      <c r="M29" s="10">
        <f>IF('Summary Page'!M28&lt;&gt;"",IF('Summary Page'!M28&lt;1,ROUNDDOWN('Summary Page'!M28,3),ROUND('Summary Page'!M28,4)),"")</f>
      </c>
      <c r="N29" s="46"/>
      <c r="O29" s="10">
        <f>IF('Summary Page'!O28&lt;&gt;"",IF('Summary Page'!O28&lt;1,ROUNDDOWN('Summary Page'!O28,3),ROUND('Summary Page'!O28,4)),"")</f>
      </c>
      <c r="P29" s="46"/>
      <c r="Q29" s="10">
        <f>IF('Summary Page'!Q28&lt;&gt;"",IF('Summary Page'!Q28&lt;1,ROUNDDOWN('Summary Page'!Q28,3),ROUND('Summary Page'!Q28,4)),"")</f>
      </c>
      <c r="S29" s="10">
        <f>IF('Summary Page'!S28&lt;&gt;"",ROUND('Summary Page'!S28,4),"")</f>
      </c>
      <c r="V29" s="39"/>
      <c r="W29" s="39"/>
      <c r="X29" s="39"/>
      <c r="Y29" s="39"/>
      <c r="Z29" s="39"/>
      <c r="AA29" s="39"/>
      <c r="AB29" s="39"/>
    </row>
    <row r="30" spans="1:28" ht="12.75">
      <c r="A30" s="16" t="s">
        <v>11</v>
      </c>
      <c r="B30" s="82" t="s">
        <v>20</v>
      </c>
      <c r="C30" s="27" t="s">
        <v>290</v>
      </c>
      <c r="D30" s="76"/>
      <c r="E30" s="12"/>
      <c r="F30" s="12"/>
      <c r="G30" s="12"/>
      <c r="H30" s="12"/>
      <c r="I30" s="12"/>
      <c r="J30" s="35"/>
      <c r="V30" s="245"/>
      <c r="W30" s="246"/>
      <c r="X30" s="246"/>
      <c r="Y30" s="246"/>
      <c r="Z30" s="246"/>
      <c r="AA30" s="246"/>
      <c r="AB30" s="246"/>
    </row>
    <row r="31" spans="1:28" ht="12.75">
      <c r="A31" s="16"/>
      <c r="B31" s="82"/>
      <c r="C31" s="17" t="s">
        <v>291</v>
      </c>
      <c r="D31" s="76"/>
      <c r="E31" s="12"/>
      <c r="F31" s="12"/>
      <c r="G31" s="12"/>
      <c r="H31" s="12"/>
      <c r="I31" s="12"/>
      <c r="J31" s="35"/>
      <c r="K31" s="49"/>
      <c r="L31" s="50"/>
      <c r="M31" s="49"/>
      <c r="N31" s="50"/>
      <c r="O31" s="49"/>
      <c r="P31" s="50"/>
      <c r="Q31" s="49"/>
      <c r="V31" s="245"/>
      <c r="W31" s="246"/>
      <c r="X31" s="246"/>
      <c r="Y31" s="246"/>
      <c r="Z31" s="246"/>
      <c r="AA31" s="246"/>
      <c r="AB31" s="246"/>
    </row>
    <row r="32" spans="1:28" ht="12.75">
      <c r="A32" s="16" t="s">
        <v>11</v>
      </c>
      <c r="B32" s="82" t="s">
        <v>21</v>
      </c>
      <c r="C32" s="76" t="s">
        <v>292</v>
      </c>
      <c r="D32" s="33"/>
      <c r="E32" s="33"/>
      <c r="F32" s="33"/>
      <c r="G32" s="33"/>
      <c r="H32" s="33"/>
      <c r="I32" s="33"/>
      <c r="J32" s="33"/>
      <c r="K32" s="51"/>
      <c r="L32" s="34"/>
      <c r="M32" s="51"/>
      <c r="N32" s="34"/>
      <c r="O32" s="51"/>
      <c r="P32" s="34"/>
      <c r="Q32" s="51"/>
      <c r="V32" s="246"/>
      <c r="W32" s="246"/>
      <c r="X32" s="246"/>
      <c r="Y32" s="246"/>
      <c r="Z32" s="246"/>
      <c r="AA32" s="246"/>
      <c r="AB32" s="246"/>
    </row>
    <row r="33" spans="1:28" ht="12.75">
      <c r="A33" s="16"/>
      <c r="B33" s="12"/>
      <c r="C33" s="28" t="s">
        <v>293</v>
      </c>
      <c r="D33" s="33"/>
      <c r="E33" s="33"/>
      <c r="F33" s="33"/>
      <c r="G33" s="33"/>
      <c r="H33" s="33"/>
      <c r="I33" s="33"/>
      <c r="J33" s="33"/>
      <c r="V33" s="246"/>
      <c r="W33" s="246"/>
      <c r="X33" s="246"/>
      <c r="Y33" s="246"/>
      <c r="Z33" s="246"/>
      <c r="AA33" s="246"/>
      <c r="AB33" s="246"/>
    </row>
    <row r="34" spans="1:28" ht="12.75">
      <c r="A34" s="16"/>
      <c r="B34" s="12"/>
      <c r="C34" s="33" t="s">
        <v>294</v>
      </c>
      <c r="D34" s="33"/>
      <c r="E34" s="33"/>
      <c r="F34" s="33"/>
      <c r="G34" s="33"/>
      <c r="H34" s="33"/>
      <c r="I34" s="33"/>
      <c r="J34" s="33"/>
      <c r="K34" s="52"/>
      <c r="L34" s="50"/>
      <c r="M34" s="52"/>
      <c r="N34" s="50"/>
      <c r="O34" s="52"/>
      <c r="P34" s="50"/>
      <c r="Q34" s="52"/>
      <c r="V34" s="246"/>
      <c r="W34" s="246"/>
      <c r="X34" s="246"/>
      <c r="Y34" s="246"/>
      <c r="Z34" s="246"/>
      <c r="AA34" s="246"/>
      <c r="AB34" s="246"/>
    </row>
    <row r="35" spans="1:28" ht="12.75">
      <c r="A35" s="16" t="s">
        <v>12</v>
      </c>
      <c r="B35" s="27" t="s">
        <v>357</v>
      </c>
      <c r="D35" s="27"/>
      <c r="V35" s="246"/>
      <c r="W35" s="246"/>
      <c r="X35" s="246"/>
      <c r="Y35" s="246"/>
      <c r="Z35" s="246"/>
      <c r="AA35" s="246"/>
      <c r="AB35" s="246"/>
    </row>
    <row r="36" spans="1:28" ht="12.75">
      <c r="A36" s="16"/>
      <c r="B36" s="17" t="s">
        <v>340</v>
      </c>
      <c r="D36" s="27"/>
      <c r="V36" s="39"/>
      <c r="W36" s="39"/>
      <c r="X36" s="39"/>
      <c r="Y36" s="39"/>
      <c r="Z36" s="39"/>
      <c r="AA36" s="39"/>
      <c r="AB36" s="39"/>
    </row>
    <row r="37" spans="1:28" ht="12.75">
      <c r="A37" s="16"/>
      <c r="B37" s="17" t="s">
        <v>341</v>
      </c>
      <c r="D37" s="27"/>
      <c r="K37" s="52"/>
      <c r="L37" s="50"/>
      <c r="M37" s="52"/>
      <c r="N37" s="50"/>
      <c r="O37" s="52"/>
      <c r="P37" s="50"/>
      <c r="Q37" s="52"/>
      <c r="V37" s="39"/>
      <c r="W37" s="39"/>
      <c r="X37" s="39"/>
      <c r="Y37" s="39"/>
      <c r="Z37" s="39"/>
      <c r="AA37" s="39"/>
      <c r="AB37" s="39"/>
    </row>
    <row r="38" spans="1:4" ht="12.75">
      <c r="A38" s="16" t="s">
        <v>13</v>
      </c>
      <c r="B38" s="27" t="s">
        <v>342</v>
      </c>
      <c r="D38" s="27"/>
    </row>
    <row r="39" spans="1:17" ht="12.75">
      <c r="A39" s="16"/>
      <c r="B39" s="17" t="s">
        <v>295</v>
      </c>
      <c r="D39" s="27"/>
      <c r="K39" s="52"/>
      <c r="L39" s="50"/>
      <c r="M39" s="52"/>
      <c r="N39" s="50"/>
      <c r="O39" s="52"/>
      <c r="P39" s="50"/>
      <c r="Q39" s="52"/>
    </row>
    <row r="40" spans="1:28" ht="12.75">
      <c r="A40" s="16" t="s">
        <v>14</v>
      </c>
      <c r="B40" s="27" t="s">
        <v>296</v>
      </c>
      <c r="D40" s="27"/>
      <c r="K40" s="53">
        <f>IF('Data Entry Page'!$J$50&lt;&gt;"",IF('Data Entry Page'!J12&lt;&gt;"",IF(OR(K31&lt;&gt;"",K34&lt;&gt;"",K37&lt;&gt;"",K39&lt;&gt;""),+'Summary Page'!K29-'Summary Page'!K31-'Summary Page'!K34-'Summary Page'!K37+'Summary Page'!K39,""),""),"")</f>
      </c>
      <c r="L40" s="50"/>
      <c r="M40" s="53">
        <f>IF('Data Entry Page'!$J$50&lt;&gt;"",IF('Data Entry Page'!L12&lt;&gt;"",IF(OR(M31&lt;&gt;"",M34&lt;&gt;"",M37&lt;&gt;"",M39&lt;&gt;""),+'Summary Page'!M29-'Summary Page'!M31-'Summary Page'!M34-'Summary Page'!M37+'Summary Page'!M39,""),""),"")</f>
      </c>
      <c r="N40" s="50"/>
      <c r="O40" s="53">
        <f>IF('Data Entry Page'!$J$50&lt;&gt;"",IF('Data Entry Page'!N12&lt;&gt;"",IF(OR(O31&lt;&gt;"",O34&lt;&gt;"",O37&lt;&gt;"",O39&lt;&gt;""),+'Summary Page'!O29-'Summary Page'!O31-'Summary Page'!O34-'Summary Page'!O37+'Summary Page'!O39,""),""),"")</f>
      </c>
      <c r="P40" s="50"/>
      <c r="Q40" s="53">
        <f>IF('Data Entry Page'!$J$50&lt;&gt;"",IF('Data Entry Page'!P12&lt;&gt;"",IF(OR(Q31&lt;&gt;"",Q34&lt;&gt;"",Q37&lt;&gt;"",Q39&lt;&gt;""),+'Summary Page'!Q29-'Summary Page'!Q31-'Summary Page'!Q34-'Summary Page'!Q37+'Summary Page'!Q39,""),""),"")</f>
      </c>
      <c r="V40" s="245"/>
      <c r="W40" s="246"/>
      <c r="X40" s="246"/>
      <c r="Y40" s="246"/>
      <c r="Z40" s="246"/>
      <c r="AA40" s="246"/>
      <c r="AB40" s="246"/>
    </row>
    <row r="41" spans="1:28" ht="12.75">
      <c r="A41" s="16" t="s">
        <v>1</v>
      </c>
      <c r="B41" s="27" t="s">
        <v>297</v>
      </c>
      <c r="D41" s="27"/>
      <c r="K41" s="10">
        <f>IF('Data Entry Page'!$N$50&gt;0,+'Form C'!$N$37,"")</f>
      </c>
      <c r="L41" s="46"/>
      <c r="M41" s="10">
        <f>IF('Data Entry Page'!$N$50&gt;0,+'Form C'!$N$37,"")</f>
      </c>
      <c r="N41" s="46"/>
      <c r="O41" s="10">
        <f>IF('Data Entry Page'!$N$50&gt;0,+'Form C'!$N$37,"")</f>
      </c>
      <c r="P41" s="46"/>
      <c r="Q41" s="10">
        <f>IF('Data Entry Page'!$N$50&gt;0,+'Form C'!$N$37,"")</f>
      </c>
      <c r="V41" s="246"/>
      <c r="W41" s="246"/>
      <c r="X41" s="246"/>
      <c r="Y41" s="246"/>
      <c r="Z41" s="246"/>
      <c r="AA41" s="246"/>
      <c r="AB41" s="246"/>
    </row>
    <row r="42" spans="1:28" ht="12.75">
      <c r="A42" s="16" t="s">
        <v>15</v>
      </c>
      <c r="B42" s="27" t="s">
        <v>360</v>
      </c>
      <c r="D42" s="27"/>
      <c r="V42" s="246"/>
      <c r="W42" s="246"/>
      <c r="X42" s="246"/>
      <c r="Y42" s="246"/>
      <c r="Z42" s="246"/>
      <c r="AA42" s="246"/>
      <c r="AB42" s="246"/>
    </row>
    <row r="43" spans="1:28" ht="12.75">
      <c r="A43" s="16"/>
      <c r="B43" s="17" t="s">
        <v>396</v>
      </c>
      <c r="D43" s="83"/>
      <c r="V43" s="246"/>
      <c r="W43" s="246"/>
      <c r="X43" s="246"/>
      <c r="Y43" s="246"/>
      <c r="Z43" s="246"/>
      <c r="AA43" s="246"/>
      <c r="AB43" s="246"/>
    </row>
    <row r="44" spans="2:28" s="21" customFormat="1" ht="12.75">
      <c r="B44" s="17" t="s">
        <v>397</v>
      </c>
      <c r="K44" s="30">
        <f>IF(OR('Data Entry Page'!$F$33="No",'Data Entry Page'!$R$35&gt;0),'Form B'!G26,"")</f>
      </c>
      <c r="L44" s="34"/>
      <c r="M44" s="30">
        <f>IF(OR('Data Entry Page'!$H$33="No",'Data Entry Page'!$R$35&gt;0),'Form B'!I26,"")</f>
      </c>
      <c r="N44" s="34"/>
      <c r="O44" s="30">
        <f>IF(OR('Data Entry Page'!$J$33="No",'Data Entry Page'!$R$35&gt;0),'Form B'!K26,"")</f>
      </c>
      <c r="P44" s="34"/>
      <c r="Q44" s="30">
        <f>IF(OR('Data Entry Page'!$L$33="No",'Data Entry Page'!$R$35&gt;0),'Form B'!M26,"")</f>
      </c>
      <c r="R44" s="36"/>
      <c r="S44" s="30">
        <f>IF(AND('Data Entry Page'!$F$33="No",'Data Entry Page'!H33="No",'Data Entry Page'!J33="No",'Data Entry Page'!L33="No"),'Form B'!O32,"")</f>
      </c>
      <c r="V44" s="246"/>
      <c r="W44" s="246"/>
      <c r="X44" s="246"/>
      <c r="Y44" s="246"/>
      <c r="Z44" s="246"/>
      <c r="AA44" s="246"/>
      <c r="AB44" s="246"/>
    </row>
    <row r="45" spans="1:28" s="21" customFormat="1" ht="12.75">
      <c r="A45" s="84"/>
      <c r="B45" s="84"/>
      <c r="C45" s="73"/>
      <c r="D45" s="73"/>
      <c r="E45" s="84"/>
      <c r="F45" s="73"/>
      <c r="G45" s="73"/>
      <c r="H45" s="73"/>
      <c r="I45" s="84"/>
      <c r="Q45" s="84"/>
      <c r="V45" s="246"/>
      <c r="W45" s="246"/>
      <c r="X45" s="246"/>
      <c r="Y45" s="246"/>
      <c r="Z45" s="246"/>
      <c r="AA45" s="246"/>
      <c r="AB45" s="246"/>
    </row>
    <row r="46" spans="1:28" ht="12.75">
      <c r="A46" s="85" t="s">
        <v>298</v>
      </c>
      <c r="B46" s="85"/>
      <c r="C46" s="21"/>
      <c r="D46" s="21"/>
      <c r="E46" s="21"/>
      <c r="F46" s="21"/>
      <c r="G46" s="21"/>
      <c r="H46" s="21"/>
      <c r="I46" s="21"/>
      <c r="J46" s="21"/>
      <c r="K46" s="21"/>
      <c r="L46" s="21"/>
      <c r="M46" s="21"/>
      <c r="N46" s="21"/>
      <c r="O46" s="21"/>
      <c r="P46" s="21"/>
      <c r="Q46" s="21"/>
      <c r="V46" s="246"/>
      <c r="W46" s="246"/>
      <c r="X46" s="246"/>
      <c r="Y46" s="246"/>
      <c r="Z46" s="246"/>
      <c r="AA46" s="246"/>
      <c r="AB46" s="246"/>
    </row>
    <row r="47" spans="1:28" ht="12.75">
      <c r="A47" s="12" t="s">
        <v>19</v>
      </c>
      <c r="B47" s="12"/>
      <c r="C47" s="12"/>
      <c r="D47" s="12"/>
      <c r="E47" s="247"/>
      <c r="F47" s="248"/>
      <c r="G47" s="86" t="s">
        <v>82</v>
      </c>
      <c r="H47" s="86"/>
      <c r="I47" s="249">
        <f>+A4</f>
      </c>
      <c r="J47" s="249"/>
      <c r="K47" s="249"/>
      <c r="L47" s="249"/>
      <c r="M47" s="249"/>
      <c r="N47" s="249"/>
      <c r="O47" s="87" t="s">
        <v>83</v>
      </c>
      <c r="V47" s="246"/>
      <c r="W47" s="246"/>
      <c r="X47" s="246"/>
      <c r="Y47" s="246"/>
      <c r="Z47" s="246"/>
      <c r="AA47" s="246"/>
      <c r="AB47" s="246"/>
    </row>
    <row r="48" spans="1:28" ht="12.75">
      <c r="A48" s="17" t="s">
        <v>84</v>
      </c>
      <c r="C48" s="12"/>
      <c r="D48" s="12"/>
      <c r="E48" s="257"/>
      <c r="F48" s="258"/>
      <c r="G48" s="87" t="s">
        <v>353</v>
      </c>
      <c r="H48" s="12"/>
      <c r="I48" s="12"/>
      <c r="J48" s="12"/>
      <c r="K48" s="12"/>
      <c r="L48" s="12"/>
      <c r="M48" s="12"/>
      <c r="N48" s="12"/>
      <c r="O48" s="12"/>
      <c r="P48" s="12"/>
      <c r="Q48" s="12"/>
      <c r="V48" s="246"/>
      <c r="W48" s="246"/>
      <c r="X48" s="246"/>
      <c r="Y48" s="246"/>
      <c r="Z48" s="246"/>
      <c r="AA48" s="246"/>
      <c r="AB48" s="246"/>
    </row>
    <row r="49" spans="1:28" ht="12.75">
      <c r="A49" s="17" t="s">
        <v>390</v>
      </c>
      <c r="C49" s="12"/>
      <c r="D49" s="12"/>
      <c r="F49" s="87"/>
      <c r="G49" s="87"/>
      <c r="H49" s="12"/>
      <c r="I49" s="12"/>
      <c r="J49" s="12"/>
      <c r="K49" s="12"/>
      <c r="L49" s="12"/>
      <c r="M49" s="12"/>
      <c r="N49" s="12"/>
      <c r="O49" s="12"/>
      <c r="P49" s="12"/>
      <c r="Q49" s="12"/>
      <c r="V49" s="246"/>
      <c r="W49" s="246"/>
      <c r="X49" s="246"/>
      <c r="Y49" s="246"/>
      <c r="Z49" s="246"/>
      <c r="AA49" s="246"/>
      <c r="AB49" s="246"/>
    </row>
    <row r="50" spans="1:10" ht="12.75">
      <c r="A50" s="16"/>
      <c r="B50" s="16"/>
      <c r="C50" s="35"/>
      <c r="D50" s="35"/>
      <c r="E50" s="35"/>
      <c r="F50" s="35"/>
      <c r="G50" s="35"/>
      <c r="H50" s="35"/>
      <c r="I50" s="35"/>
      <c r="J50" s="35"/>
    </row>
    <row r="51" spans="1:18" ht="12.75">
      <c r="A51" s="88" t="s">
        <v>366</v>
      </c>
      <c r="B51" s="2"/>
      <c r="C51" s="1"/>
      <c r="D51" s="1"/>
      <c r="E51" s="1"/>
      <c r="F51" s="1"/>
      <c r="G51" s="1"/>
      <c r="H51" s="1"/>
      <c r="I51" s="1"/>
      <c r="J51" s="89"/>
      <c r="K51" s="1"/>
      <c r="L51" s="90"/>
      <c r="M51" s="90"/>
      <c r="N51" s="90"/>
      <c r="O51" s="91"/>
      <c r="P51" s="91"/>
      <c r="Q51" s="92"/>
      <c r="R51" s="89"/>
    </row>
    <row r="52" spans="1:19" ht="12.75">
      <c r="A52" s="259"/>
      <c r="B52" s="259"/>
      <c r="C52" s="260"/>
      <c r="D52" s="3"/>
      <c r="E52" s="261"/>
      <c r="F52" s="260"/>
      <c r="G52" s="260"/>
      <c r="H52" s="1"/>
      <c r="I52" s="259"/>
      <c r="J52" s="260"/>
      <c r="K52" s="260"/>
      <c r="L52" s="260"/>
      <c r="M52" s="260"/>
      <c r="N52" s="1"/>
      <c r="O52" s="1"/>
      <c r="P52" s="1"/>
      <c r="Q52" s="262"/>
      <c r="R52" s="263"/>
      <c r="S52" s="263"/>
    </row>
    <row r="53" spans="1:19" ht="12.75">
      <c r="A53" s="86" t="s">
        <v>61</v>
      </c>
      <c r="B53" s="86"/>
      <c r="C53" s="70"/>
      <c r="D53" s="70"/>
      <c r="E53" s="86" t="s">
        <v>16</v>
      </c>
      <c r="F53" s="70"/>
      <c r="G53" s="70"/>
      <c r="H53" s="70"/>
      <c r="I53" s="84" t="s">
        <v>17</v>
      </c>
      <c r="Q53" s="93" t="s">
        <v>86</v>
      </c>
      <c r="R53" s="94"/>
      <c r="S53" s="94"/>
    </row>
    <row r="54" spans="1:19" ht="12.75">
      <c r="A54" s="21"/>
      <c r="B54" s="21"/>
      <c r="C54" s="21"/>
      <c r="D54" s="21"/>
      <c r="E54" s="21"/>
      <c r="F54" s="21"/>
      <c r="G54" s="21"/>
      <c r="H54" s="21"/>
      <c r="I54" s="21"/>
      <c r="J54" s="21"/>
      <c r="K54" s="21"/>
      <c r="L54" s="21"/>
      <c r="M54" s="21"/>
      <c r="N54" s="21"/>
      <c r="O54" s="73"/>
      <c r="P54" s="73"/>
      <c r="Q54" s="73"/>
      <c r="R54" s="21"/>
      <c r="S54" s="21"/>
    </row>
    <row r="55" spans="1:19" s="95" customFormat="1" ht="39" customHeight="1">
      <c r="A55" s="250" t="s">
        <v>358</v>
      </c>
      <c r="B55" s="250"/>
      <c r="C55" s="250"/>
      <c r="D55" s="250"/>
      <c r="E55" s="250"/>
      <c r="F55" s="250"/>
      <c r="G55" s="250"/>
      <c r="H55" s="250"/>
      <c r="I55" s="250"/>
      <c r="J55" s="250"/>
      <c r="K55" s="250"/>
      <c r="L55" s="250"/>
      <c r="M55" s="250"/>
      <c r="N55" s="250"/>
      <c r="O55" s="250"/>
      <c r="P55" s="250"/>
      <c r="Q55" s="250"/>
      <c r="R55" s="250"/>
      <c r="S55" s="250"/>
    </row>
    <row r="56" spans="1:19" s="95" customFormat="1" ht="9.75" customHeight="1">
      <c r="A56" s="207"/>
      <c r="B56" s="207"/>
      <c r="C56" s="207"/>
      <c r="D56" s="207"/>
      <c r="E56" s="207"/>
      <c r="F56" s="207"/>
      <c r="G56" s="207"/>
      <c r="H56" s="207"/>
      <c r="I56" s="207"/>
      <c r="J56" s="207"/>
      <c r="K56" s="207"/>
      <c r="L56" s="207"/>
      <c r="M56" s="207"/>
      <c r="N56" s="207"/>
      <c r="O56" s="207"/>
      <c r="P56" s="207"/>
      <c r="Q56" s="207"/>
      <c r="R56" s="207"/>
      <c r="S56" s="207"/>
    </row>
    <row r="57" spans="1:19" ht="12.75">
      <c r="A57" s="253" t="s">
        <v>359</v>
      </c>
      <c r="B57" s="254"/>
      <c r="C57" s="254"/>
      <c r="D57" s="254"/>
      <c r="E57" s="254"/>
      <c r="F57" s="254"/>
      <c r="G57" s="254"/>
      <c r="H57" s="254"/>
      <c r="I57" s="254"/>
      <c r="J57" s="254"/>
      <c r="K57" s="254"/>
      <c r="L57" s="254"/>
      <c r="M57" s="254"/>
      <c r="N57" s="254"/>
      <c r="O57" s="254"/>
      <c r="P57" s="254"/>
      <c r="Q57" s="254"/>
      <c r="R57" s="254"/>
      <c r="S57" s="254"/>
    </row>
    <row r="58" spans="1:19" ht="12.75">
      <c r="A58" s="254"/>
      <c r="B58" s="254"/>
      <c r="C58" s="254"/>
      <c r="D58" s="254"/>
      <c r="E58" s="254"/>
      <c r="F58" s="254"/>
      <c r="G58" s="254"/>
      <c r="H58" s="254"/>
      <c r="I58" s="254"/>
      <c r="J58" s="254"/>
      <c r="K58" s="254"/>
      <c r="L58" s="254"/>
      <c r="M58" s="254"/>
      <c r="N58" s="254"/>
      <c r="O58" s="254"/>
      <c r="P58" s="254"/>
      <c r="Q58" s="254"/>
      <c r="R58" s="254"/>
      <c r="S58" s="254"/>
    </row>
    <row r="59" ht="12.75"/>
    <row r="60" ht="12.75"/>
    <row r="61" ht="12.75"/>
    <row r="62" ht="12.75"/>
  </sheetData>
  <sheetProtection password="E008" sheet="1"/>
  <mergeCells count="13">
    <mergeCell ref="A57:S58"/>
    <mergeCell ref="A7:S10"/>
    <mergeCell ref="E48:F48"/>
    <mergeCell ref="A52:C52"/>
    <mergeCell ref="E52:G52"/>
    <mergeCell ref="Q52:S52"/>
    <mergeCell ref="I52:M52"/>
    <mergeCell ref="V30:AB35"/>
    <mergeCell ref="V40:AB49"/>
    <mergeCell ref="E47:F47"/>
    <mergeCell ref="I47:N47"/>
    <mergeCell ref="A55:S55"/>
    <mergeCell ref="B26:I26"/>
  </mergeCells>
  <printOptions/>
  <pageMargins left="0" right="0" top="0.25" bottom="0" header="0.25" footer="0"/>
  <pageSetup fitToHeight="1" fitToWidth="1" horizontalDpi="600" verticalDpi="600" orientation="portrait" scale="89" r:id="rId3"/>
  <headerFooter>
    <oddHeader>&amp;R
</oddHead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142"/>
  <sheetViews>
    <sheetView showGridLines="0" zoomScalePageLayoutView="0" workbookViewId="0" topLeftCell="A19">
      <selection activeCell="I60" sqref="I60"/>
    </sheetView>
  </sheetViews>
  <sheetFormatPr defaultColWidth="9.00390625" defaultRowHeight="15.75"/>
  <cols>
    <col min="1" max="1" width="2.625" style="98" customWidth="1"/>
    <col min="2" max="2" width="2.625" style="98" hidden="1" customWidth="1"/>
    <col min="3" max="3" width="5.375" style="98" customWidth="1"/>
    <col min="4" max="6" width="10.125" style="17" customWidth="1"/>
    <col min="7" max="7" width="11.625" style="17" customWidth="1"/>
    <col min="8" max="8" width="7.75390625" style="43" customWidth="1"/>
    <col min="9" max="9" width="12.625" style="25" customWidth="1"/>
    <col min="10" max="10" width="1.00390625" style="17" customWidth="1"/>
    <col min="11" max="11" width="12.625" style="17" customWidth="1"/>
    <col min="12" max="12" width="1.00390625" style="17" customWidth="1"/>
    <col min="13" max="13" width="12.625" style="17" customWidth="1"/>
    <col min="14" max="14" width="1.00390625" style="17" customWidth="1"/>
    <col min="15" max="15" width="12.625" style="17" customWidth="1"/>
    <col min="16" max="16" width="1.00390625" style="17" customWidth="1"/>
    <col min="17" max="17" width="12.625" style="17" customWidth="1"/>
    <col min="18" max="19" width="1.00390625" style="17" customWidth="1"/>
    <col min="20" max="20" width="12.625" style="17" customWidth="1"/>
    <col min="21" max="21" width="1.00390625" style="17" customWidth="1"/>
    <col min="22" max="16384" width="9.00390625" style="17" customWidth="1"/>
  </cols>
  <sheetData>
    <row r="1" spans="1:20" ht="12.75">
      <c r="A1" s="27" t="s">
        <v>149</v>
      </c>
      <c r="B1" s="99"/>
      <c r="C1" s="99"/>
      <c r="S1" s="6" t="s">
        <v>132</v>
      </c>
      <c r="T1" s="32">
        <f ca="1">TODAY()</f>
        <v>45329</v>
      </c>
    </row>
    <row r="2" spans="1:20" ht="12.75">
      <c r="A2" s="27" t="s">
        <v>330</v>
      </c>
      <c r="B2" s="26"/>
      <c r="C2" s="26"/>
      <c r="D2" s="26"/>
      <c r="E2" s="26"/>
      <c r="F2" s="26"/>
      <c r="G2" s="26"/>
      <c r="H2" s="26"/>
      <c r="I2" s="26"/>
      <c r="J2" s="26"/>
      <c r="K2" s="26"/>
      <c r="L2" s="26"/>
      <c r="M2" s="26"/>
      <c r="N2" s="26"/>
      <c r="O2" s="26"/>
      <c r="T2" s="29">
        <f>-'Data Entry Page'!R3</f>
        <v>-2024</v>
      </c>
    </row>
    <row r="3" spans="1:21" ht="12.75">
      <c r="A3" s="26" t="s">
        <v>361</v>
      </c>
      <c r="B3" s="26"/>
      <c r="C3" s="26"/>
      <c r="D3" s="26"/>
      <c r="E3" s="26"/>
      <c r="F3" s="26"/>
      <c r="G3" s="26"/>
      <c r="H3" s="26"/>
      <c r="I3" s="26"/>
      <c r="J3" s="26"/>
      <c r="K3" s="26"/>
      <c r="L3" s="26"/>
      <c r="M3" s="26"/>
      <c r="N3" s="26"/>
      <c r="O3" s="26"/>
      <c r="P3" s="137"/>
      <c r="Q3" s="137"/>
      <c r="R3" s="137"/>
      <c r="S3" s="137"/>
      <c r="T3" s="21"/>
      <c r="U3" s="21"/>
    </row>
    <row r="4" spans="1:20" ht="12.75">
      <c r="A4" s="67">
        <f>IF(+'Data Entry Page'!A3&lt;&gt;"",+'Data Entry Page'!A3,"")</f>
      </c>
      <c r="B4" s="67"/>
      <c r="C4" s="67"/>
      <c r="D4" s="100"/>
      <c r="E4" s="100"/>
      <c r="F4" s="100"/>
      <c r="I4" s="69">
        <f>IF(+'Data Entry Page'!H3&lt;&gt;"",+'Data Entry Page'!H3,"")</f>
      </c>
      <c r="J4" s="69" t="s">
        <v>80</v>
      </c>
      <c r="K4" s="69">
        <f>IF(+'Data Entry Page'!J3&lt;&gt;"",+'Data Entry Page'!J3,"")</f>
      </c>
      <c r="L4" s="69" t="s">
        <v>80</v>
      </c>
      <c r="M4" s="69">
        <f>IF(+'Data Entry Page'!L3&lt;&gt;"",+'Data Entry Page'!L3,"")</f>
      </c>
      <c r="O4" s="67">
        <f>IF(+'Data Entry Page'!N3&lt;&gt;"",+'Data Entry Page'!N3,"")</f>
      </c>
      <c r="P4" s="67"/>
      <c r="Q4" s="100"/>
      <c r="T4" s="6"/>
    </row>
    <row r="5" spans="1:20" ht="12.75">
      <c r="A5" s="101" t="s">
        <v>72</v>
      </c>
      <c r="B5" s="101"/>
      <c r="C5" s="101"/>
      <c r="D5" s="70"/>
      <c r="E5" s="70"/>
      <c r="F5" s="70"/>
      <c r="I5" s="70" t="s">
        <v>372</v>
      </c>
      <c r="J5" s="70"/>
      <c r="K5" s="102"/>
      <c r="L5" s="70"/>
      <c r="M5" s="70"/>
      <c r="O5" s="70" t="s">
        <v>373</v>
      </c>
      <c r="P5" s="70"/>
      <c r="Q5" s="70"/>
      <c r="R5" s="70" t="s">
        <v>18</v>
      </c>
      <c r="S5" s="70"/>
      <c r="T5" s="103"/>
    </row>
    <row r="6" spans="1:20" ht="13.5" thickBot="1">
      <c r="A6" s="138" t="s">
        <v>362</v>
      </c>
      <c r="B6" s="138"/>
      <c r="C6" s="138"/>
      <c r="D6" s="96"/>
      <c r="E6" s="96"/>
      <c r="F6" s="96"/>
      <c r="G6" s="96"/>
      <c r="H6" s="139"/>
      <c r="I6" s="140"/>
      <c r="J6" s="96"/>
      <c r="K6" s="96"/>
      <c r="L6" s="96"/>
      <c r="M6" s="96"/>
      <c r="N6" s="96"/>
      <c r="O6" s="96"/>
      <c r="P6" s="96"/>
      <c r="Q6" s="96"/>
      <c r="R6" s="96"/>
      <c r="S6" s="96"/>
      <c r="T6" s="96"/>
    </row>
    <row r="7" spans="1:20" ht="6" customHeight="1">
      <c r="A7" s="264" t="s">
        <v>277</v>
      </c>
      <c r="B7" s="265"/>
      <c r="C7" s="265"/>
      <c r="D7" s="265"/>
      <c r="E7" s="265"/>
      <c r="F7" s="265"/>
      <c r="G7" s="265"/>
      <c r="H7" s="265"/>
      <c r="I7" s="265"/>
      <c r="J7" s="265"/>
      <c r="K7" s="265"/>
      <c r="L7" s="265"/>
      <c r="M7" s="265"/>
      <c r="N7" s="265"/>
      <c r="O7" s="265"/>
      <c r="P7" s="265"/>
      <c r="Q7" s="265"/>
      <c r="R7" s="265"/>
      <c r="S7" s="265"/>
      <c r="T7" s="265"/>
    </row>
    <row r="8" spans="1:20" ht="12.75">
      <c r="A8" s="264"/>
      <c r="B8" s="265"/>
      <c r="C8" s="265"/>
      <c r="D8" s="265"/>
      <c r="E8" s="265"/>
      <c r="F8" s="265"/>
      <c r="G8" s="265"/>
      <c r="H8" s="265"/>
      <c r="I8" s="265"/>
      <c r="J8" s="265"/>
      <c r="K8" s="265"/>
      <c r="L8" s="265"/>
      <c r="M8" s="265"/>
      <c r="N8" s="265"/>
      <c r="O8" s="265"/>
      <c r="P8" s="265"/>
      <c r="Q8" s="265"/>
      <c r="R8" s="265"/>
      <c r="S8" s="265"/>
      <c r="T8" s="265"/>
    </row>
    <row r="9" spans="1:20" ht="12.75">
      <c r="A9" s="264"/>
      <c r="B9" s="265"/>
      <c r="C9" s="265"/>
      <c r="D9" s="265"/>
      <c r="E9" s="265"/>
      <c r="F9" s="265"/>
      <c r="G9" s="265"/>
      <c r="H9" s="265"/>
      <c r="I9" s="265"/>
      <c r="J9" s="265"/>
      <c r="K9" s="265"/>
      <c r="L9" s="265"/>
      <c r="M9" s="265"/>
      <c r="N9" s="265"/>
      <c r="O9" s="265"/>
      <c r="P9" s="265"/>
      <c r="Q9" s="265"/>
      <c r="R9" s="265"/>
      <c r="S9" s="265"/>
      <c r="T9" s="265"/>
    </row>
    <row r="10" spans="1:20" ht="12.75">
      <c r="A10" s="265"/>
      <c r="B10" s="265"/>
      <c r="C10" s="265"/>
      <c r="D10" s="265"/>
      <c r="E10" s="265"/>
      <c r="F10" s="265"/>
      <c r="G10" s="265"/>
      <c r="H10" s="265"/>
      <c r="I10" s="265"/>
      <c r="J10" s="265"/>
      <c r="K10" s="265"/>
      <c r="L10" s="265"/>
      <c r="M10" s="265"/>
      <c r="N10" s="265"/>
      <c r="O10" s="265"/>
      <c r="P10" s="265"/>
      <c r="Q10" s="265"/>
      <c r="R10" s="265"/>
      <c r="S10" s="265"/>
      <c r="T10" s="265"/>
    </row>
    <row r="11" spans="1:20" ht="12.75">
      <c r="A11" s="106"/>
      <c r="D11" s="21"/>
      <c r="E11" s="21"/>
      <c r="F11" s="21"/>
      <c r="G11" s="21"/>
      <c r="H11" s="42"/>
      <c r="I11" s="108" t="s">
        <v>68</v>
      </c>
      <c r="J11" s="42"/>
      <c r="K11" s="42" t="s">
        <v>69</v>
      </c>
      <c r="L11" s="42"/>
      <c r="M11" s="109" t="s">
        <v>71</v>
      </c>
      <c r="N11" s="42"/>
      <c r="O11" s="42" t="s">
        <v>70</v>
      </c>
      <c r="S11" s="22"/>
      <c r="T11" s="42"/>
    </row>
    <row r="12" spans="1:20" ht="12.75">
      <c r="A12" s="106"/>
      <c r="B12" s="106"/>
      <c r="C12" s="106"/>
      <c r="D12" s="21"/>
      <c r="E12" s="21"/>
      <c r="F12" s="21"/>
      <c r="G12" s="21"/>
      <c r="H12" s="42"/>
      <c r="I12" s="110" t="s">
        <v>3</v>
      </c>
      <c r="J12" s="67"/>
      <c r="K12" s="67"/>
      <c r="L12" s="67"/>
      <c r="M12" s="67"/>
      <c r="N12" s="73"/>
      <c r="O12" s="42" t="s">
        <v>6</v>
      </c>
      <c r="S12" s="22"/>
      <c r="T12" s="43" t="s">
        <v>44</v>
      </c>
    </row>
    <row r="13" spans="8:20" ht="12.75">
      <c r="H13" s="16"/>
      <c r="I13" s="111" t="s">
        <v>2</v>
      </c>
      <c r="K13" s="69" t="s">
        <v>4</v>
      </c>
      <c r="M13" s="69" t="s">
        <v>5</v>
      </c>
      <c r="O13" s="74" t="s">
        <v>7</v>
      </c>
      <c r="Q13" s="74" t="s">
        <v>40</v>
      </c>
      <c r="S13" s="22"/>
      <c r="T13" s="69" t="s">
        <v>98</v>
      </c>
    </row>
    <row r="14" spans="1:20" ht="12.75">
      <c r="A14" s="112" t="s">
        <v>20</v>
      </c>
      <c r="B14" s="112" t="s">
        <v>85</v>
      </c>
      <c r="C14" s="232">
        <f>-'Data Entry Page'!R3+0</f>
        <v>-2024</v>
      </c>
      <c r="D14" s="76" t="s">
        <v>189</v>
      </c>
      <c r="E14" s="12"/>
      <c r="F14" s="12"/>
      <c r="G14" s="12"/>
      <c r="I14" s="113"/>
      <c r="J14" s="12"/>
      <c r="K14" s="12"/>
      <c r="L14" s="12"/>
      <c r="M14" s="12"/>
      <c r="N14" s="12"/>
      <c r="O14" s="12"/>
      <c r="S14" s="22"/>
      <c r="T14" s="21"/>
    </row>
    <row r="15" spans="3:20" ht="12.75" customHeight="1">
      <c r="C15" s="269" t="s">
        <v>175</v>
      </c>
      <c r="D15" s="269"/>
      <c r="E15" s="269"/>
      <c r="F15" s="269"/>
      <c r="G15" s="269"/>
      <c r="I15" s="12"/>
      <c r="J15" s="12"/>
      <c r="K15" s="12"/>
      <c r="L15" s="12"/>
      <c r="M15" s="12"/>
      <c r="N15" s="12"/>
      <c r="O15" s="12"/>
      <c r="S15" s="22"/>
      <c r="T15" s="21"/>
    </row>
    <row r="16" spans="3:20" ht="12.75">
      <c r="C16" s="269"/>
      <c r="D16" s="269"/>
      <c r="E16" s="269"/>
      <c r="F16" s="269"/>
      <c r="G16" s="269"/>
      <c r="I16" s="12"/>
      <c r="J16" s="12"/>
      <c r="K16" s="12"/>
      <c r="L16" s="12"/>
      <c r="M16" s="12"/>
      <c r="N16" s="12"/>
      <c r="O16" s="12"/>
      <c r="S16" s="22"/>
      <c r="T16" s="21"/>
    </row>
    <row r="17" spans="3:20" ht="12.75">
      <c r="C17" s="269"/>
      <c r="D17" s="269"/>
      <c r="E17" s="269"/>
      <c r="F17" s="269"/>
      <c r="G17" s="269"/>
      <c r="I17" s="5">
        <f>IF('Data Entry Page'!$J$19+'Data Entry Page'!$L$19+'Data Entry Page'!$N$19+'Data Entry Page'!$P$19&gt;0,IF('Data Entry Page'!J$19&gt;0,'Data Entry Page'!J$19,0),"")</f>
      </c>
      <c r="J17" s="23"/>
      <c r="K17" s="5">
        <f>IF('Data Entry Page'!$J$19+'Data Entry Page'!$L$19+'Data Entry Page'!$N$19+'Data Entry Page'!$P$19&gt;0,IF('Data Entry Page'!L$19&gt;0,'Data Entry Page'!L$19,0),"")</f>
      </c>
      <c r="L17" s="23"/>
      <c r="M17" s="5">
        <f>IF('Data Entry Page'!$J$19+'Data Entry Page'!$L$19+'Data Entry Page'!$N$19+'Data Entry Page'!$P$19&gt;0,IF('Data Entry Page'!N$19&gt;0,'Data Entry Page'!N$19,0),"")</f>
      </c>
      <c r="N17" s="23"/>
      <c r="O17" s="5">
        <f>IF('Data Entry Page'!$J$19+'Data Entry Page'!$L$19+'Data Entry Page'!$N$19+'Data Entry Page'!$P$19&gt;0,IF('Data Entry Page'!P$19&gt;0,'Data Entry Page'!P$19,0),"")</f>
      </c>
      <c r="P17" s="23"/>
      <c r="Q17" s="5">
        <f>IF('Data Entry Page'!$J$19+'Data Entry Page'!$L$19+'Data Entry Page'!$N$19+'Data Entry Page'!$P$19&gt;0,+'Data Entry Page'!$J$19+'Data Entry Page'!$L$19+'Data Entry Page'!$N$19+'Data Entry Page'!$P$19,"")</f>
      </c>
      <c r="R17" s="23"/>
      <c r="S17" s="114"/>
      <c r="T17" s="5">
        <f>IF('Data Entry Page'!$J$19+'Data Entry Page'!$L$19+'Data Entry Page'!$N$19+'Data Entry Page'!$P$19&gt;0,+'Data Entry Page'!$J$19+'Data Entry Page'!$L$19+'Data Entry Page'!$N$19+'Data Entry Page'!$P$19,"")</f>
      </c>
    </row>
    <row r="18" spans="1:20" ht="12.75">
      <c r="A18" s="112" t="s">
        <v>21</v>
      </c>
      <c r="B18" s="112" t="s">
        <v>85</v>
      </c>
      <c r="C18" s="27" t="s">
        <v>190</v>
      </c>
      <c r="I18" s="23"/>
      <c r="J18" s="23"/>
      <c r="K18" s="23"/>
      <c r="L18" s="23"/>
      <c r="M18" s="23"/>
      <c r="N18" s="23"/>
      <c r="O18" s="23"/>
      <c r="P18" s="23"/>
      <c r="Q18" s="23"/>
      <c r="R18" s="23"/>
      <c r="S18" s="114"/>
      <c r="T18" s="8"/>
    </row>
    <row r="19" spans="3:20" ht="12.75">
      <c r="C19" s="12" t="s">
        <v>355</v>
      </c>
      <c r="E19" s="12"/>
      <c r="F19" s="12"/>
      <c r="G19" s="12"/>
      <c r="H19" s="12"/>
      <c r="I19" s="23"/>
      <c r="J19" s="23"/>
      <c r="K19" s="23"/>
      <c r="L19" s="23"/>
      <c r="M19" s="23"/>
      <c r="N19" s="23"/>
      <c r="O19" s="23"/>
      <c r="P19" s="23"/>
      <c r="Q19" s="23"/>
      <c r="R19" s="23"/>
      <c r="S19" s="114"/>
      <c r="T19" s="8"/>
    </row>
    <row r="20" spans="3:20" ht="12.75">
      <c r="C20" s="12" t="s">
        <v>354</v>
      </c>
      <c r="E20" s="12"/>
      <c r="F20" s="12"/>
      <c r="G20" s="12"/>
      <c r="I20" s="5">
        <f>IF(OR('Data Entry Page'!J20&lt;&gt;"",'Form A'!$Q$17&lt;&gt;""),IF('Data Entry Page'!J20&gt;0,'Data Entry Page'!J20,0),"")</f>
      </c>
      <c r="J20" s="23"/>
      <c r="K20" s="5">
        <f>IF(OR('Data Entry Page'!L20&lt;&gt;"",'Form A'!$Q$17&lt;&gt;""),IF('Data Entry Page'!L20&gt;0,'Data Entry Page'!L20,0),"")</f>
      </c>
      <c r="L20" s="23"/>
      <c r="M20" s="5">
        <f>IF(OR('Data Entry Page'!N20&lt;&gt;"",'Form A'!$Q$17&lt;&gt;""),IF('Data Entry Page'!N20&gt;0,'Data Entry Page'!N20,0),"")</f>
      </c>
      <c r="N20" s="23"/>
      <c r="O20" s="5">
        <f>IF(OR(O17&lt;&gt;"",O33&lt;&gt;""),IF((+O17-O22-O33+O35+O38)&lt;0,0,+O17-O22-O33+O35+O38),"")</f>
      </c>
      <c r="P20" s="23"/>
      <c r="Q20" s="23"/>
      <c r="R20" s="23"/>
      <c r="S20" s="114"/>
      <c r="T20" s="5">
        <f>IF(OR(I20&lt;&gt;"",K20&lt;&gt;"",M20&lt;&gt;"",O20&lt;&gt;""),+I20+K20+M20+O20,"")</f>
      </c>
    </row>
    <row r="21" spans="1:20" ht="12.75">
      <c r="A21" s="112" t="s">
        <v>22</v>
      </c>
      <c r="B21" s="112" t="s">
        <v>85</v>
      </c>
      <c r="C21" s="27" t="s">
        <v>191</v>
      </c>
      <c r="I21" s="23"/>
      <c r="J21" s="23"/>
      <c r="K21" s="23"/>
      <c r="L21" s="23"/>
      <c r="M21" s="23"/>
      <c r="N21" s="23"/>
      <c r="O21" s="23"/>
      <c r="P21" s="23"/>
      <c r="Q21" s="23"/>
      <c r="R21" s="23"/>
      <c r="S21" s="114"/>
      <c r="T21" s="8"/>
    </row>
    <row r="22" spans="3:20" ht="12.75">
      <c r="C22" s="12" t="s">
        <v>174</v>
      </c>
      <c r="E22" s="12"/>
      <c r="F22" s="12"/>
      <c r="G22" s="12"/>
      <c r="I22" s="5">
        <f>IF(OR('Data Entry Page'!J21&lt;&gt;"",'Form A'!$Q$17&lt;&gt;""),IF('Data Entry Page'!J21&gt;0,'Data Entry Page'!J21,0),"")</f>
      </c>
      <c r="J22" s="23"/>
      <c r="K22" s="5">
        <f>IF(OR('Data Entry Page'!L21&lt;&gt;"",'Form A'!$Q$17&lt;&gt;""),IF('Data Entry Page'!L21&gt;0,'Data Entry Page'!L21,0),"")</f>
      </c>
      <c r="L22" s="23"/>
      <c r="M22" s="5">
        <f>IF(OR('Data Entry Page'!N21&lt;&gt;"",'Form A'!$Q$17&lt;&gt;""),IF('Data Entry Page'!N21&gt;0,'Data Entry Page'!N21,0),"")</f>
      </c>
      <c r="N22" s="23"/>
      <c r="O22" s="5">
        <f>IF(OR('Data Entry Page'!P21&lt;&gt;"",'Form A'!$Q$17&lt;&gt;""),IF('Data Entry Page'!P21&gt;0,'Data Entry Page'!P21,0),"")</f>
      </c>
      <c r="P22" s="23"/>
      <c r="Q22" s="23"/>
      <c r="R22" s="23"/>
      <c r="S22" s="114"/>
      <c r="T22" s="5">
        <f>IF(OR(I22&lt;&gt;"",K22&lt;&gt;"",M22&lt;&gt;"",O22&lt;&gt;""),+I22+K22+M22+O22,"")</f>
      </c>
    </row>
    <row r="23" spans="1:20" ht="12.75" customHeight="1">
      <c r="A23" s="112" t="s">
        <v>23</v>
      </c>
      <c r="B23" s="112" t="s">
        <v>85</v>
      </c>
      <c r="C23" s="267" t="s">
        <v>192</v>
      </c>
      <c r="D23" s="267"/>
      <c r="E23" s="267"/>
      <c r="F23" s="267"/>
      <c r="G23" s="267"/>
      <c r="H23" s="39"/>
      <c r="I23" s="23"/>
      <c r="J23" s="23"/>
      <c r="K23" s="23"/>
      <c r="L23" s="23"/>
      <c r="M23" s="23"/>
      <c r="N23" s="23"/>
      <c r="O23" s="23"/>
      <c r="P23" s="23"/>
      <c r="Q23" s="23"/>
      <c r="R23" s="23"/>
      <c r="S23" s="114"/>
      <c r="T23" s="8"/>
    </row>
    <row r="24" spans="3:20" ht="12.75">
      <c r="C24" s="267"/>
      <c r="D24" s="267"/>
      <c r="E24" s="267"/>
      <c r="F24" s="267"/>
      <c r="G24" s="267"/>
      <c r="H24" s="39"/>
      <c r="I24" s="23"/>
      <c r="J24" s="23"/>
      <c r="K24" s="23"/>
      <c r="L24" s="23"/>
      <c r="M24" s="23"/>
      <c r="N24" s="23"/>
      <c r="O24" s="23"/>
      <c r="P24" s="23"/>
      <c r="Q24" s="23"/>
      <c r="R24" s="23"/>
      <c r="S24" s="114"/>
      <c r="T24" s="8"/>
    </row>
    <row r="25" spans="3:20" ht="12.75">
      <c r="C25" s="267"/>
      <c r="D25" s="267"/>
      <c r="E25" s="267"/>
      <c r="F25" s="267"/>
      <c r="G25" s="267"/>
      <c r="H25" s="39"/>
      <c r="I25" s="5">
        <f>IF(OR('Data Entry Page'!J22&lt;&gt;"",$Q$17&lt;&gt;""),IF('Data Entry Page'!J22&gt;0,'Data Entry Page'!J22,0),"")</f>
      </c>
      <c r="J25" s="23"/>
      <c r="K25" s="5">
        <f>IF(OR('Data Entry Page'!L22&lt;&gt;"",$Q$17&lt;&gt;""),IF('Data Entry Page'!L22&gt;0,'Data Entry Page'!L22,0),"")</f>
      </c>
      <c r="L25" s="23"/>
      <c r="M25" s="5">
        <f>IF(OR('Data Entry Page'!N22&lt;&gt;"",$Q$17&lt;&gt;""),IF('Data Entry Page'!N22&gt;0,'Data Entry Page'!N22,0),"")</f>
      </c>
      <c r="N25" s="23"/>
      <c r="O25" s="23"/>
      <c r="P25" s="23"/>
      <c r="Q25" s="23"/>
      <c r="R25" s="23"/>
      <c r="S25" s="114"/>
      <c r="T25" s="8"/>
    </row>
    <row r="26" spans="1:20" ht="12.75">
      <c r="A26" s="112" t="s">
        <v>24</v>
      </c>
      <c r="B26" s="112"/>
      <c r="C26" s="27" t="s">
        <v>193</v>
      </c>
      <c r="I26" s="23"/>
      <c r="J26" s="23"/>
      <c r="K26" s="23"/>
      <c r="L26" s="23"/>
      <c r="M26" s="23"/>
      <c r="N26" s="23"/>
      <c r="O26" s="23"/>
      <c r="P26" s="23"/>
      <c r="Q26" s="23"/>
      <c r="R26" s="23"/>
      <c r="S26" s="114"/>
      <c r="T26" s="8"/>
    </row>
    <row r="27" spans="3:20" ht="12.75">
      <c r="C27" s="17" t="s">
        <v>79</v>
      </c>
      <c r="I27" s="5">
        <f>IF(OR(I17&lt;&gt;"",I20&lt;&gt;"",I22&lt;&gt;"",I25&lt;&gt;""),+I17-I20-I22-I25,"")</f>
      </c>
      <c r="J27" s="23"/>
      <c r="K27" s="5">
        <f>IF(OR(K17&lt;&gt;"",K20&lt;&gt;"",K22&lt;&gt;"",K25&lt;&gt;""),+K17-K20-K22-K25,"")</f>
      </c>
      <c r="L27" s="23"/>
      <c r="M27" s="5">
        <f>IF(OR(M17&lt;&gt;"",M20&lt;&gt;"",M22&lt;&gt;"",M25&lt;&gt;""),+M17-M20-M22-M25,"")</f>
      </c>
      <c r="N27" s="23"/>
      <c r="O27" s="5">
        <f>IF(OR(O17&lt;&gt;"",O20&lt;&gt;"",O22&lt;&gt;""),+O17-O20-O22,"")</f>
      </c>
      <c r="P27" s="23"/>
      <c r="Q27" s="5">
        <f>IF(OR(I27&lt;&gt;"",K27&lt;&gt;"",M27&lt;&gt;"",O27&lt;&gt;""),+I27+K27+M27+O27,"")</f>
      </c>
      <c r="R27" s="23"/>
      <c r="S27" s="114"/>
      <c r="T27" s="5">
        <f>IF(OR(T17&lt;&gt;"",T20&lt;&gt;"",T22&lt;&gt;""),+T17-T20-T22,"")</f>
      </c>
    </row>
    <row r="28" spans="1:20" ht="12.75">
      <c r="A28" s="112" t="s">
        <v>25</v>
      </c>
      <c r="B28" s="112" t="s">
        <v>85</v>
      </c>
      <c r="C28" s="232">
        <f>-'Data Entry Page'!R3+1</f>
        <v>-2023</v>
      </c>
      <c r="D28" s="27" t="s">
        <v>194</v>
      </c>
      <c r="J28" s="12"/>
      <c r="K28" s="12"/>
      <c r="L28" s="12"/>
      <c r="M28" s="12"/>
      <c r="N28" s="12"/>
      <c r="O28" s="12"/>
      <c r="P28" s="12"/>
      <c r="Q28" s="12"/>
      <c r="R28" s="23"/>
      <c r="S28" s="114"/>
      <c r="T28" s="8"/>
    </row>
    <row r="29" spans="1:20" ht="12.75">
      <c r="A29" s="112"/>
      <c r="B29" s="112"/>
      <c r="C29" s="266" t="s">
        <v>253</v>
      </c>
      <c r="D29" s="246"/>
      <c r="E29" s="246"/>
      <c r="F29" s="246"/>
      <c r="G29" s="246"/>
      <c r="H29" s="246"/>
      <c r="I29" s="246"/>
      <c r="J29" s="12"/>
      <c r="K29" s="12"/>
      <c r="L29" s="12"/>
      <c r="M29" s="12"/>
      <c r="N29" s="12"/>
      <c r="O29" s="12"/>
      <c r="P29" s="12"/>
      <c r="Q29" s="12"/>
      <c r="R29" s="23"/>
      <c r="S29" s="114"/>
      <c r="T29" s="8"/>
    </row>
    <row r="30" spans="1:19" ht="12.75">
      <c r="A30" s="112"/>
      <c r="B30" s="112"/>
      <c r="C30" s="246"/>
      <c r="D30" s="246"/>
      <c r="E30" s="246"/>
      <c r="F30" s="246"/>
      <c r="G30" s="246"/>
      <c r="H30" s="246"/>
      <c r="I30" s="246"/>
      <c r="R30" s="23"/>
      <c r="S30" s="114"/>
    </row>
    <row r="31" spans="1:20" ht="12.75">
      <c r="A31" s="112"/>
      <c r="B31" s="112"/>
      <c r="C31" s="12" t="s">
        <v>343</v>
      </c>
      <c r="E31" s="12"/>
      <c r="F31" s="12"/>
      <c r="G31" s="12"/>
      <c r="I31" s="8"/>
      <c r="J31" s="23"/>
      <c r="K31" s="8"/>
      <c r="L31" s="23"/>
      <c r="M31" s="8"/>
      <c r="N31" s="23"/>
      <c r="O31" s="8"/>
      <c r="P31" s="23"/>
      <c r="Q31" s="23"/>
      <c r="R31" s="23"/>
      <c r="S31" s="114"/>
      <c r="T31" s="8"/>
    </row>
    <row r="32" spans="1:20" ht="12.75">
      <c r="A32" s="112"/>
      <c r="B32" s="112"/>
      <c r="C32" s="12" t="s">
        <v>150</v>
      </c>
      <c r="E32" s="12"/>
      <c r="F32" s="12"/>
      <c r="G32" s="12"/>
      <c r="I32" s="8"/>
      <c r="J32" s="23"/>
      <c r="K32" s="8"/>
      <c r="L32" s="23"/>
      <c r="M32" s="8"/>
      <c r="N32" s="23"/>
      <c r="O32" s="8"/>
      <c r="P32" s="23"/>
      <c r="Q32" s="23"/>
      <c r="R32" s="23"/>
      <c r="S32" s="114"/>
      <c r="T32" s="8"/>
    </row>
    <row r="33" spans="1:20" ht="12.75">
      <c r="A33" s="112"/>
      <c r="B33" s="112"/>
      <c r="C33" s="12" t="s">
        <v>344</v>
      </c>
      <c r="E33" s="12"/>
      <c r="F33" s="12"/>
      <c r="G33" s="12"/>
      <c r="I33" s="5">
        <f>IF('Data Entry Page'!$J$24+'Data Entry Page'!$L$24+'Data Entry Page'!$N$24+'Data Entry Page'!$P$24&gt;0,IF('Data Entry Page'!J24&gt;0,'Data Entry Page'!J24,0),"")</f>
      </c>
      <c r="J33" s="23"/>
      <c r="K33" s="5">
        <f>IF('Data Entry Page'!$J$24+'Data Entry Page'!$L$24+'Data Entry Page'!$N$24+'Data Entry Page'!$P$24&gt;0,IF('Data Entry Page'!L24&gt;0,'Data Entry Page'!L24,0),"")</f>
      </c>
      <c r="L33" s="23"/>
      <c r="M33" s="5">
        <f>IF('Data Entry Page'!$J$24+'Data Entry Page'!$L$24+'Data Entry Page'!$N$24+'Data Entry Page'!$P$24&gt;0,IF('Data Entry Page'!N24&gt;0,'Data Entry Page'!N24,0),"")</f>
      </c>
      <c r="N33" s="23"/>
      <c r="O33" s="5">
        <f>IF('Data Entry Page'!$J$24+'Data Entry Page'!$L$24+'Data Entry Page'!$N$24+'Data Entry Page'!$P$24&gt;0,IF('Data Entry Page'!P24&gt;0,'Data Entry Page'!P24,0),"")</f>
      </c>
      <c r="P33" s="23"/>
      <c r="Q33" s="23"/>
      <c r="R33" s="23"/>
      <c r="S33" s="114"/>
      <c r="T33" s="5">
        <f>IF('Data Entry Page'!$J$24+'Data Entry Page'!$L$24+'Data Entry Page'!$N$24+'Data Entry Page'!$P$24&gt;0,'Data Entry Page'!J24+'Data Entry Page'!L24+'Data Entry Page'!N24+'Data Entry Page'!P24,"")</f>
      </c>
    </row>
    <row r="34" spans="1:20" ht="12.75">
      <c r="A34" s="112" t="s">
        <v>26</v>
      </c>
      <c r="B34" s="112" t="s">
        <v>85</v>
      </c>
      <c r="C34" s="27" t="s">
        <v>195</v>
      </c>
      <c r="I34" s="23"/>
      <c r="J34" s="23"/>
      <c r="K34" s="23"/>
      <c r="L34" s="23"/>
      <c r="M34" s="23"/>
      <c r="N34" s="23"/>
      <c r="O34" s="23"/>
      <c r="P34" s="23"/>
      <c r="Q34" s="23"/>
      <c r="R34" s="23"/>
      <c r="S34" s="114"/>
      <c r="T34" s="8"/>
    </row>
    <row r="35" spans="3:20" ht="12.75">
      <c r="C35" s="12" t="s">
        <v>174</v>
      </c>
      <c r="E35" s="12"/>
      <c r="F35" s="12"/>
      <c r="G35" s="12"/>
      <c r="I35" s="5">
        <f>IF(OR('Data Entry Page'!J25&lt;&gt;"",'Form A'!$T$33&lt;&gt;""),IF('Data Entry Page'!J25&gt;0,'Data Entry Page'!J25,0),"")</f>
      </c>
      <c r="J35" s="23"/>
      <c r="K35" s="5">
        <f>IF(OR('Data Entry Page'!L25&lt;&gt;"",'Form A'!$T$33&lt;&gt;""),IF('Data Entry Page'!L25&gt;0,'Data Entry Page'!L25,0),"")</f>
      </c>
      <c r="L35" s="23"/>
      <c r="M35" s="5">
        <f>IF(OR('Data Entry Page'!N25&lt;&gt;"",'Form A'!$T$33&lt;&gt;""),IF('Data Entry Page'!N25&gt;0,'Data Entry Page'!N25,0),"")</f>
      </c>
      <c r="N35" s="23"/>
      <c r="O35" s="5">
        <f>IF(OR('Data Entry Page'!P25&lt;&gt;"",'Form A'!$T$33&lt;&gt;""),IF('Data Entry Page'!P25&gt;0,'Data Entry Page'!P25,0),"")</f>
      </c>
      <c r="P35" s="23"/>
      <c r="Q35" s="23"/>
      <c r="R35" s="23"/>
      <c r="S35" s="114"/>
      <c r="T35" s="5">
        <f>IF(OR(I35&lt;&gt;"",K35&lt;&gt;"",M35&lt;&gt;"",O35&lt;&gt;""),+I35+K35+M35+O35,"")</f>
      </c>
    </row>
    <row r="36" spans="1:20" ht="12.75">
      <c r="A36" s="112" t="s">
        <v>27</v>
      </c>
      <c r="B36" s="112" t="s">
        <v>85</v>
      </c>
      <c r="C36" s="76" t="s">
        <v>196</v>
      </c>
      <c r="E36" s="12"/>
      <c r="F36" s="12"/>
      <c r="G36" s="12"/>
      <c r="I36" s="23"/>
      <c r="J36" s="23"/>
      <c r="K36" s="23"/>
      <c r="L36" s="23"/>
      <c r="M36" s="23"/>
      <c r="N36" s="23"/>
      <c r="O36" s="23"/>
      <c r="P36" s="23"/>
      <c r="Q36" s="23"/>
      <c r="R36" s="23"/>
      <c r="S36" s="114"/>
      <c r="T36" s="8"/>
    </row>
    <row r="37" spans="1:20" ht="12.75">
      <c r="A37" s="112"/>
      <c r="B37" s="112"/>
      <c r="C37" s="76" t="s">
        <v>197</v>
      </c>
      <c r="E37" s="12"/>
      <c r="F37" s="12"/>
      <c r="G37" s="12"/>
      <c r="I37" s="23"/>
      <c r="J37" s="23"/>
      <c r="K37" s="23"/>
      <c r="L37" s="23"/>
      <c r="M37" s="23"/>
      <c r="N37" s="23"/>
      <c r="O37" s="23"/>
      <c r="P37" s="23"/>
      <c r="Q37" s="23"/>
      <c r="R37" s="23"/>
      <c r="S37" s="114"/>
      <c r="T37" s="8"/>
    </row>
    <row r="38" spans="1:20" ht="12.75">
      <c r="A38" s="112"/>
      <c r="B38" s="112"/>
      <c r="C38" s="12" t="s">
        <v>174</v>
      </c>
      <c r="E38" s="12"/>
      <c r="F38" s="12"/>
      <c r="G38" s="12"/>
      <c r="I38" s="5">
        <f>IF(OR('Data Entry Page'!J26&lt;&gt;"",'Form A'!$T$33&lt;&gt;""),IF('Data Entry Page'!J26&gt;0,'Data Entry Page'!J26,0),"")</f>
      </c>
      <c r="J38" s="23"/>
      <c r="K38" s="5">
        <f>IF(OR('Data Entry Page'!L26&lt;&gt;"",'Form A'!$T$33&lt;&gt;""),IF('Data Entry Page'!L26&gt;0,'Data Entry Page'!L26,0),"")</f>
      </c>
      <c r="L38" s="23"/>
      <c r="M38" s="5">
        <f>IF(OR('Data Entry Page'!N26&lt;&gt;"",'Form A'!$T$33&lt;&gt;""),IF('Data Entry Page'!N26&gt;0,'Data Entry Page'!N26,0),"")</f>
      </c>
      <c r="N38" s="23"/>
      <c r="O38" s="5">
        <f>IF(OR('Data Entry Page'!P26&lt;&gt;"",'Form A'!$T$33&lt;&gt;""),IF('Data Entry Page'!P26&gt;0,'Data Entry Page'!P26,0),"")</f>
      </c>
      <c r="P38" s="23"/>
      <c r="Q38" s="23"/>
      <c r="R38" s="23"/>
      <c r="S38" s="114"/>
      <c r="T38" s="5">
        <f>IF(OR(I38&lt;&gt;"",K38&lt;&gt;"",M38&lt;&gt;"",O38&lt;&gt;""),+I38+K38+M38+O38,"")</f>
      </c>
    </row>
    <row r="39" spans="1:20" ht="12.75" customHeight="1">
      <c r="A39" s="112" t="s">
        <v>28</v>
      </c>
      <c r="B39" s="112" t="s">
        <v>85</v>
      </c>
      <c r="C39" s="268" t="s">
        <v>198</v>
      </c>
      <c r="D39" s="268"/>
      <c r="E39" s="268"/>
      <c r="F39" s="268"/>
      <c r="G39" s="268"/>
      <c r="I39" s="23"/>
      <c r="J39" s="23"/>
      <c r="K39" s="23"/>
      <c r="L39" s="23"/>
      <c r="M39" s="23"/>
      <c r="N39" s="23"/>
      <c r="O39" s="23"/>
      <c r="P39" s="23"/>
      <c r="Q39" s="23"/>
      <c r="R39" s="23"/>
      <c r="S39" s="114"/>
      <c r="T39" s="8"/>
    </row>
    <row r="40" spans="1:20" ht="12.75">
      <c r="A40" s="112"/>
      <c r="B40" s="112"/>
      <c r="C40" s="268"/>
      <c r="D40" s="268"/>
      <c r="E40" s="268"/>
      <c r="F40" s="268"/>
      <c r="G40" s="268"/>
      <c r="I40" s="23"/>
      <c r="J40" s="23"/>
      <c r="K40" s="23"/>
      <c r="L40" s="23"/>
      <c r="M40" s="23"/>
      <c r="N40" s="23"/>
      <c r="O40" s="23"/>
      <c r="P40" s="23"/>
      <c r="Q40" s="23"/>
      <c r="R40" s="23"/>
      <c r="S40" s="114"/>
      <c r="T40" s="8"/>
    </row>
    <row r="41" spans="1:20" ht="12.75">
      <c r="A41" s="112"/>
      <c r="B41" s="112"/>
      <c r="C41" s="268"/>
      <c r="D41" s="268"/>
      <c r="E41" s="268"/>
      <c r="F41" s="268"/>
      <c r="G41" s="268"/>
      <c r="I41" s="5">
        <f>IF(OR('Data Entry Page'!J27&lt;&gt;"",$T$33&lt;&gt;""),IF('Data Entry Page'!J27&gt;0,'Data Entry Page'!J27,0),"")</f>
      </c>
      <c r="J41" s="23"/>
      <c r="K41" s="5">
        <f>IF(OR('Data Entry Page'!L27&lt;&gt;"",$T$33&lt;&gt;""),IF('Data Entry Page'!L27&gt;0,'Data Entry Page'!L27,0),"")</f>
      </c>
      <c r="L41" s="23"/>
      <c r="M41" s="5">
        <f>IF(OR('Data Entry Page'!N27&lt;&gt;"",$T$33&lt;&gt;""),IF('Data Entry Page'!N27&gt;0,'Data Entry Page'!N27,0),"")</f>
      </c>
      <c r="N41" s="23"/>
      <c r="O41" s="23"/>
      <c r="P41" s="23"/>
      <c r="Q41" s="23"/>
      <c r="R41" s="23"/>
      <c r="S41" s="114"/>
      <c r="T41" s="8"/>
    </row>
    <row r="42" spans="1:20" ht="12.75">
      <c r="A42" s="112" t="s">
        <v>29</v>
      </c>
      <c r="B42" s="112"/>
      <c r="C42" s="27" t="s">
        <v>199</v>
      </c>
      <c r="I42" s="23"/>
      <c r="J42" s="23"/>
      <c r="K42" s="23"/>
      <c r="L42" s="23"/>
      <c r="M42" s="23"/>
      <c r="N42" s="23"/>
      <c r="O42" s="23"/>
      <c r="P42" s="23"/>
      <c r="Q42" s="23"/>
      <c r="R42" s="23"/>
      <c r="S42" s="114"/>
      <c r="T42" s="8"/>
    </row>
    <row r="43" spans="3:20" ht="12.75">
      <c r="C43" s="17" t="s">
        <v>91</v>
      </c>
      <c r="I43" s="5">
        <f>IF(OR(I33&lt;&gt;"",I35&lt;&gt;"",I38&lt;&gt;"",I41&lt;&gt;""),+I33-I35-I38-I41,"")</f>
      </c>
      <c r="J43" s="23"/>
      <c r="K43" s="5">
        <f>IF(OR(K33&lt;&gt;"",K35&lt;&gt;"",K38&lt;&gt;"",K41&lt;&gt;""),+K33-K35-K38-K41,"")</f>
      </c>
      <c r="L43" s="23"/>
      <c r="M43" s="5">
        <f>IF(OR(M33&lt;&gt;"",M35&lt;&gt;"",M38&lt;&gt;"",M41&lt;&gt;""),+M33-M35-M38-M41,"")</f>
      </c>
      <c r="N43" s="23"/>
      <c r="O43" s="5">
        <f>IF(OR(O33&lt;&gt;"",O35&lt;&gt;"",O38&lt;&gt;"",O41&lt;&gt;""),+O33-O35-O38-O41,"")</f>
      </c>
      <c r="P43" s="23"/>
      <c r="Q43" s="5">
        <f>IF(T33&lt;&gt;"",+I43+K43+M43+O43,"")</f>
      </c>
      <c r="R43" s="23"/>
      <c r="S43" s="114"/>
      <c r="T43" s="5">
        <f>IF(OR(T33&lt;&gt;"",T35&lt;&gt;"",T38&lt;&gt;""),+T33-T35-T38,"")</f>
      </c>
    </row>
    <row r="44" spans="1:20" ht="12.75" customHeight="1" hidden="1">
      <c r="A44" s="98" t="s">
        <v>60</v>
      </c>
      <c r="I44" s="23"/>
      <c r="J44" s="23"/>
      <c r="K44" s="23"/>
      <c r="L44" s="23"/>
      <c r="M44" s="23"/>
      <c r="N44" s="23"/>
      <c r="O44" s="23"/>
      <c r="P44" s="23"/>
      <c r="Q44" s="5">
        <f>IF(Q17&lt;&gt;"",+I17+K17+M17+O17+I20+K20+M20+I22+K22+M22+O22+I25+K25+M25+I35+K35+M35+O35+I38+K38+M38+O38+I41+K41+M41,"")</f>
      </c>
      <c r="R44" s="23"/>
      <c r="S44" s="114"/>
      <c r="T44" s="8"/>
    </row>
    <row r="45" spans="1:20" ht="12.75">
      <c r="A45" s="112" t="s">
        <v>30</v>
      </c>
      <c r="B45" s="112"/>
      <c r="C45" s="27" t="s">
        <v>200</v>
      </c>
      <c r="S45" s="22"/>
      <c r="T45" s="21"/>
    </row>
    <row r="46" spans="3:20" ht="12.75" customHeight="1">
      <c r="C46" s="266" t="s">
        <v>173</v>
      </c>
      <c r="D46" s="266"/>
      <c r="E46" s="266"/>
      <c r="F46" s="266"/>
      <c r="G46" s="266"/>
      <c r="O46" s="15"/>
      <c r="S46" s="22"/>
      <c r="T46" s="21"/>
    </row>
    <row r="47" spans="3:20" ht="12.75">
      <c r="C47" s="266"/>
      <c r="D47" s="266"/>
      <c r="E47" s="266"/>
      <c r="F47" s="266"/>
      <c r="G47" s="266"/>
      <c r="I47" s="7">
        <f>IF(OR(I27&lt;&gt;"",I43&lt;&gt;""),IF(I43=0,0,ROUND(+(I27-I43)/I43,6)),"")</f>
      </c>
      <c r="J47" s="15"/>
      <c r="K47" s="7">
        <f>IF(OR(K27&lt;&gt;"",K43&lt;&gt;""),IF(K43=0,0,ROUND(+(K27-K43)/K43,6)),"")</f>
      </c>
      <c r="L47" s="15"/>
      <c r="M47" s="7">
        <f>IF(OR(M27&lt;&gt;"",M43&lt;&gt;""),IF(M43=0,0,ROUND(+(M27-M43)/M43,6)),"")</f>
      </c>
      <c r="N47" s="15"/>
      <c r="O47" s="7">
        <f>IF(OR(O27&lt;&gt;"",O43&lt;&gt;""),IF(O43=0,0,ROUND(+(O27-O43)/O43,6)),"")</f>
      </c>
      <c r="P47" s="15"/>
      <c r="Q47" s="9"/>
      <c r="R47" s="15"/>
      <c r="S47" s="116"/>
      <c r="T47" s="7">
        <f>IF(OR(T27&lt;&gt;"",T43&lt;&gt;""),IF(T43=0,0,ROUND(+(T27-T43)/T43,6)),"")</f>
      </c>
    </row>
    <row r="48" spans="1:20" ht="12.75">
      <c r="A48" s="112" t="s">
        <v>31</v>
      </c>
      <c r="B48" s="112"/>
      <c r="C48" s="27" t="s">
        <v>254</v>
      </c>
      <c r="I48" s="15"/>
      <c r="J48" s="15"/>
      <c r="K48" s="15"/>
      <c r="L48" s="15"/>
      <c r="M48" s="15"/>
      <c r="N48" s="15"/>
      <c r="O48" s="15"/>
      <c r="P48" s="15"/>
      <c r="Q48" s="15"/>
      <c r="R48" s="15"/>
      <c r="S48" s="116"/>
      <c r="T48" s="9"/>
    </row>
    <row r="49" spans="3:20" ht="12.75">
      <c r="C49" s="12" t="s">
        <v>255</v>
      </c>
      <c r="E49" s="12"/>
      <c r="F49" s="12"/>
      <c r="G49" s="12"/>
      <c r="I49" s="31">
        <v>0.034</v>
      </c>
      <c r="J49" s="15"/>
      <c r="K49" s="31">
        <v>0.034</v>
      </c>
      <c r="L49" s="15"/>
      <c r="M49" s="31">
        <v>0.034</v>
      </c>
      <c r="N49" s="15"/>
      <c r="O49" s="31">
        <v>0.034</v>
      </c>
      <c r="P49" s="15"/>
      <c r="Q49" s="9"/>
      <c r="R49" s="117"/>
      <c r="S49" s="9"/>
      <c r="T49" s="31">
        <v>0.034</v>
      </c>
    </row>
    <row r="50" spans="1:20" ht="12.75">
      <c r="A50" s="112" t="s">
        <v>32</v>
      </c>
      <c r="B50" s="112"/>
      <c r="C50" s="27" t="s">
        <v>256</v>
      </c>
      <c r="I50" s="5">
        <f>IF(+I43&lt;&gt;"",I43,"")</f>
      </c>
      <c r="J50" s="23"/>
      <c r="K50" s="5">
        <f>IF(+K43&lt;&gt;"",K43,"")</f>
      </c>
      <c r="L50" s="23"/>
      <c r="M50" s="5">
        <f>IF(+M43&lt;&gt;"",M43,"")</f>
      </c>
      <c r="N50" s="23"/>
      <c r="O50" s="5">
        <f>IF(+O43&lt;&gt;"",O43,"")</f>
      </c>
      <c r="P50" s="23"/>
      <c r="Q50" s="23"/>
      <c r="R50" s="23"/>
      <c r="S50" s="114"/>
      <c r="T50" s="5">
        <f>IF(+T43&lt;&gt;"",T43,"")</f>
      </c>
    </row>
    <row r="51" spans="1:20" ht="12.75">
      <c r="A51" s="118" t="s">
        <v>33</v>
      </c>
      <c r="B51" s="112"/>
      <c r="C51" s="27" t="s">
        <v>257</v>
      </c>
      <c r="I51" s="23"/>
      <c r="J51" s="23"/>
      <c r="K51" s="23"/>
      <c r="L51" s="23"/>
      <c r="M51" s="23"/>
      <c r="N51" s="23"/>
      <c r="O51" s="23"/>
      <c r="P51" s="23"/>
      <c r="Q51" s="23"/>
      <c r="R51" s="8"/>
      <c r="S51" s="114"/>
      <c r="T51" s="8"/>
    </row>
    <row r="52" spans="1:20" ht="12.75">
      <c r="A52" s="112"/>
      <c r="B52" s="112"/>
      <c r="C52" s="17" t="s">
        <v>258</v>
      </c>
      <c r="I52" s="10">
        <f>IF('Data Entry Page'!J12&lt;&gt;"",+'Data Entry Page'!J12,"")</f>
      </c>
      <c r="J52" s="46"/>
      <c r="K52" s="10">
        <f>IF('Data Entry Page'!L12&lt;&gt;"",+'Data Entry Page'!L12,"")</f>
      </c>
      <c r="L52" s="46"/>
      <c r="M52" s="10">
        <f>IF('Data Entry Page'!N12&lt;&gt;"",+'Data Entry Page'!N12,"")</f>
      </c>
      <c r="N52" s="46"/>
      <c r="O52" s="10">
        <f>IF('Data Entry Page'!P12&lt;&gt;"",+'Data Entry Page'!P12,"")</f>
      </c>
      <c r="P52" s="46"/>
      <c r="Q52" s="11"/>
      <c r="R52" s="119"/>
      <c r="S52" s="11"/>
      <c r="T52" s="10">
        <f>IF('Data Entry Page'!R12&lt;&gt;"",'Data Entry Page'!R12,"")</f>
      </c>
    </row>
    <row r="53" spans="1:20" ht="12.75">
      <c r="A53" s="112" t="s">
        <v>34</v>
      </c>
      <c r="B53" s="112"/>
      <c r="C53" s="27" t="s">
        <v>204</v>
      </c>
      <c r="I53" s="23"/>
      <c r="J53" s="23"/>
      <c r="K53" s="23"/>
      <c r="L53" s="23"/>
      <c r="M53" s="23"/>
      <c r="N53" s="23"/>
      <c r="O53" s="23"/>
      <c r="P53" s="23"/>
      <c r="Q53" s="23"/>
      <c r="R53" s="23"/>
      <c r="S53" s="114"/>
      <c r="T53" s="8"/>
    </row>
    <row r="54" spans="3:20" ht="12.75">
      <c r="C54" s="17" t="s">
        <v>171</v>
      </c>
      <c r="I54" s="5">
        <f>IF(OR(I50&lt;&gt;"",I52&lt;&gt;""),ROUND(+(I50*I52)/100,0),"")</f>
      </c>
      <c r="J54" s="23"/>
      <c r="K54" s="5">
        <f>IF(OR(K50&lt;&gt;"",K52&lt;&gt;""),ROUND(+(K50*K52)/100,0),"")</f>
      </c>
      <c r="L54" s="23"/>
      <c r="M54" s="5">
        <f>IF(OR(M50&lt;&gt;"",M52&lt;&gt;""),ROUND(+(M50*M52)/100,0),"")</f>
      </c>
      <c r="N54" s="23"/>
      <c r="O54" s="5">
        <f>IF(OR(O50&lt;&gt;"",O52&lt;&gt;""),ROUND(+(O50*O52)/100,0),"")</f>
      </c>
      <c r="P54" s="23"/>
      <c r="Q54" s="8"/>
      <c r="R54" s="23"/>
      <c r="S54" s="114"/>
      <c r="T54" s="5">
        <f>IF(OR(T50&lt;&gt;"",T52&lt;&gt;""),ROUND(+(T50*T52)/100,0),"")</f>
      </c>
    </row>
    <row r="55" spans="3:20" ht="9.75" customHeight="1" hidden="1">
      <c r="C55" s="12"/>
      <c r="E55" s="12"/>
      <c r="F55" s="12"/>
      <c r="G55" s="12"/>
      <c r="I55" s="23" t="e">
        <f>+'Data Entry Page'!J24/(+'Data Entry Page'!$J$24+'Data Entry Page'!$L$24+'Data Entry Page'!$N$24)*'Data Entry Page'!#REF!</f>
        <v>#DIV/0!</v>
      </c>
      <c r="J55" s="23"/>
      <c r="K55" s="23" t="e">
        <f>+'Data Entry Page'!L24/(+'Data Entry Page'!$J$24+'Data Entry Page'!$L$24+'Data Entry Page'!$N$24)*'Data Entry Page'!#REF!</f>
        <v>#DIV/0!</v>
      </c>
      <c r="L55" s="23"/>
      <c r="M55" s="23" t="e">
        <f>+'Data Entry Page'!N24/(+'Data Entry Page'!$J$24+'Data Entry Page'!$L$24+'Data Entry Page'!$N$24)*'Data Entry Page'!#REF!</f>
        <v>#DIV/0!</v>
      </c>
      <c r="N55" s="23"/>
      <c r="O55" s="23"/>
      <c r="P55" s="23"/>
      <c r="Q55" s="23"/>
      <c r="R55" s="23"/>
      <c r="S55" s="114"/>
      <c r="T55" s="8" t="e">
        <f>+ROUND(I55,0)+ROUND(K55,0)+ROUND(M55,0)</f>
        <v>#DIV/0!</v>
      </c>
    </row>
    <row r="56" spans="1:20" ht="12.75">
      <c r="A56" s="98" t="s">
        <v>35</v>
      </c>
      <c r="C56" s="27" t="s">
        <v>205</v>
      </c>
      <c r="S56" s="22"/>
      <c r="T56" s="21"/>
    </row>
    <row r="57" spans="1:20" ht="12.75">
      <c r="A57" s="112"/>
      <c r="B57" s="112"/>
      <c r="C57" s="17" t="s">
        <v>206</v>
      </c>
      <c r="S57" s="22"/>
      <c r="T57" s="21"/>
    </row>
    <row r="58" spans="1:20" ht="12.75">
      <c r="A58" s="112"/>
      <c r="B58" s="112"/>
      <c r="C58" s="17" t="s">
        <v>93</v>
      </c>
      <c r="S58" s="22"/>
      <c r="T58" s="21"/>
    </row>
    <row r="59" spans="1:20" ht="12.75">
      <c r="A59" s="112"/>
      <c r="B59" s="112"/>
      <c r="C59" s="17" t="s">
        <v>94</v>
      </c>
      <c r="I59" s="7">
        <f>IF(I47&lt;&gt;"",IF(I47&lt;0,0,IF(AND(I47&gt;0.05,I49&gt;0.05),0.05,IF(I47&lt;I49,I47,I49))),"")</f>
      </c>
      <c r="J59" s="15"/>
      <c r="K59" s="7">
        <f>IF(K47&lt;&gt;"",IF(K47&lt;0,0,IF(AND(K47&gt;0.05,K49&gt;0.05),0.05,IF(K47&lt;K49,K47,K49))),"")</f>
      </c>
      <c r="L59" s="15"/>
      <c r="M59" s="7">
        <f>IF(M47&lt;&gt;"",IF(M47&lt;0,0,IF(AND(M47&gt;0.05,M49&gt;0.05),0.05,IF(M47&lt;M49,M47,M49))),"")</f>
      </c>
      <c r="N59" s="15"/>
      <c r="O59" s="7">
        <f>IF(O47&lt;&gt;"",IF(O47&lt;0,0,IF(AND(O47&gt;0.05,O49&gt;0.05),0.05,IF(O47&lt;O49,O47,O49))),"")</f>
      </c>
      <c r="P59" s="15"/>
      <c r="Q59" s="9"/>
      <c r="R59" s="15"/>
      <c r="S59" s="116"/>
      <c r="T59" s="7">
        <f>IF(T47&lt;&gt;"",IF(T47&lt;0,0,IF(AND(T47&gt;0.05,T49&gt;0.05),0.05,IF(T47&lt;T49,T47,T49))),"")</f>
      </c>
    </row>
    <row r="60" spans="1:20" ht="12.75">
      <c r="A60" s="112" t="s">
        <v>36</v>
      </c>
      <c r="B60" s="112"/>
      <c r="C60" s="27" t="s">
        <v>259</v>
      </c>
      <c r="I60" s="5">
        <f>IF(OR(I54&lt;&gt;"",I59&lt;&gt;""),ROUND(+I54*I59,0),"")</f>
      </c>
      <c r="J60" s="23"/>
      <c r="K60" s="5">
        <f>IF(OR(K54&lt;&gt;"",K59&lt;&gt;""),ROUND(+K54*K59,0),"")</f>
      </c>
      <c r="L60" s="23"/>
      <c r="M60" s="5">
        <f>IF(OR(M54&lt;&gt;"",M59&lt;&gt;""),ROUND(+M54*M59,0),"")</f>
      </c>
      <c r="N60" s="23"/>
      <c r="O60" s="5">
        <f>IF(OR(O54&lt;&gt;"",O59&lt;&gt;""),ROUND(+O54*O59,0),"")</f>
      </c>
      <c r="P60" s="23"/>
      <c r="Q60" s="8"/>
      <c r="R60" s="23"/>
      <c r="S60" s="114"/>
      <c r="T60" s="5">
        <f>IF(OR(T54&lt;&gt;"",T59&lt;&gt;""),ROUND(+T54*T59,0),"")</f>
      </c>
    </row>
    <row r="61" spans="1:20" ht="12.75">
      <c r="A61" s="112" t="s">
        <v>37</v>
      </c>
      <c r="B61" s="112"/>
      <c r="C61" s="27" t="s">
        <v>208</v>
      </c>
      <c r="I61" s="23"/>
      <c r="J61" s="23"/>
      <c r="K61" s="23"/>
      <c r="L61" s="23"/>
      <c r="M61" s="23"/>
      <c r="N61" s="23"/>
      <c r="O61" s="23"/>
      <c r="P61" s="23"/>
      <c r="Q61" s="23"/>
      <c r="R61" s="23"/>
      <c r="S61" s="114"/>
      <c r="T61" s="8"/>
    </row>
    <row r="62" spans="1:20" ht="12.75">
      <c r="A62" s="112"/>
      <c r="B62" s="112"/>
      <c r="C62" s="17" t="s">
        <v>170</v>
      </c>
      <c r="I62" s="5">
        <f>IF(OR(I54&lt;&gt;"",I60&lt;&gt;""),+I54+I60,"")</f>
      </c>
      <c r="J62" s="23"/>
      <c r="K62" s="5">
        <f>IF(OR(K54&lt;&gt;"",K60&lt;&gt;""),+K54+K60,"")</f>
      </c>
      <c r="L62" s="23"/>
      <c r="M62" s="5">
        <f>IF(OR(M54&lt;&gt;"",M60&lt;&gt;""),+M54+M60,"")</f>
      </c>
      <c r="N62" s="23"/>
      <c r="O62" s="5">
        <f>IF(OR(O54&lt;&gt;"",O60&lt;&gt;""),+O54+O60,"")</f>
      </c>
      <c r="P62" s="23"/>
      <c r="Q62" s="8"/>
      <c r="R62" s="23"/>
      <c r="S62" s="114"/>
      <c r="T62" s="5">
        <f>IF(OR(T54&lt;&gt;"",T60&lt;&gt;""),+T54+T60,"")</f>
      </c>
    </row>
    <row r="63" spans="3:20" ht="12.75" customHeight="1" hidden="1">
      <c r="C63" s="17"/>
      <c r="I63" s="23" t="e">
        <f>+'Data Entry Page'!J19/(+'Data Entry Page'!$J$19+'Data Entry Page'!$L$19+'Data Entry Page'!$N$19)*'Form A'!#REF!</f>
        <v>#DIV/0!</v>
      </c>
      <c r="J63" s="23"/>
      <c r="K63" s="23" t="e">
        <f>+'Data Entry Page'!L19/(+'Data Entry Page'!$J$19+'Data Entry Page'!$L$19+'Data Entry Page'!$N$19)*'Form A'!#REF!</f>
        <v>#DIV/0!</v>
      </c>
      <c r="L63" s="23"/>
      <c r="M63" s="23" t="e">
        <f>+'Data Entry Page'!N19/(+'Data Entry Page'!$J$19+'Data Entry Page'!$L$19+'Data Entry Page'!$N$19)*'Form A'!#REF!</f>
        <v>#DIV/0!</v>
      </c>
      <c r="N63" s="23"/>
      <c r="O63" s="23"/>
      <c r="P63" s="23"/>
      <c r="Q63" s="23"/>
      <c r="R63" s="23"/>
      <c r="S63" s="114"/>
      <c r="T63" s="8" t="e">
        <f>+ROUND(I63,0)+ROUND(K63,0)+ROUND(M63,0)</f>
        <v>#DIV/0!</v>
      </c>
    </row>
    <row r="64" spans="1:19" ht="12.75">
      <c r="A64" s="112" t="s">
        <v>38</v>
      </c>
      <c r="B64" s="112"/>
      <c r="C64" s="27" t="s">
        <v>193</v>
      </c>
      <c r="I64" s="17"/>
      <c r="R64" s="23"/>
      <c r="S64" s="114"/>
    </row>
    <row r="65" spans="1:20" ht="12.75">
      <c r="A65" s="112"/>
      <c r="B65" s="112"/>
      <c r="C65" s="17" t="s">
        <v>95</v>
      </c>
      <c r="I65" s="5">
        <f>IF(+I27&lt;&gt;"",+I27,"")</f>
      </c>
      <c r="J65" s="23"/>
      <c r="K65" s="5">
        <f>IF(+K27&lt;&gt;"",+K27,"")</f>
      </c>
      <c r="L65" s="23"/>
      <c r="M65" s="5">
        <f>IF(+M27&lt;&gt;"",+M27,"")</f>
      </c>
      <c r="N65" s="23"/>
      <c r="O65" s="5">
        <f>IF(+O27&lt;&gt;"",+O27,"")</f>
      </c>
      <c r="P65" s="23"/>
      <c r="Q65" s="8"/>
      <c r="R65" s="23"/>
      <c r="S65" s="114"/>
      <c r="T65" s="5">
        <f>IF(+T27&lt;&gt;"",+T27,"")</f>
      </c>
    </row>
    <row r="66" spans="1:20" ht="12.75">
      <c r="A66" s="112" t="s">
        <v>39</v>
      </c>
      <c r="B66" s="112"/>
      <c r="C66" s="120" t="s">
        <v>209</v>
      </c>
      <c r="E66" s="12"/>
      <c r="F66" s="12"/>
      <c r="G66" s="12"/>
      <c r="S66" s="22"/>
      <c r="T66" s="21"/>
    </row>
    <row r="67" spans="1:20" ht="12.75">
      <c r="A67" s="112"/>
      <c r="B67" s="112"/>
      <c r="C67" s="12" t="s">
        <v>367</v>
      </c>
      <c r="E67" s="12"/>
      <c r="F67" s="12"/>
      <c r="G67" s="12"/>
      <c r="I67" s="10">
        <f>IF(OR(I65&lt;&gt;"",I62&lt;&gt;""),IF(I65=0,0,ROUND(+I62/I65*100,4)),"")</f>
      </c>
      <c r="J67" s="46"/>
      <c r="K67" s="10">
        <f>IF(OR(K65&lt;&gt;"",K62&lt;&gt;""),IF(K65=0,0,ROUND(+K62/K65*100,4)),"")</f>
      </c>
      <c r="L67" s="46"/>
      <c r="M67" s="10">
        <f>IF(OR(M65&lt;&gt;"",M62&lt;&gt;""),IF(M65=0,0,ROUND(+M62/M65*100,4)),"")</f>
      </c>
      <c r="N67" s="46"/>
      <c r="O67" s="10">
        <f>IF(OR(O65&lt;&gt;"",O62&lt;&gt;""),IF(O65=0,0,ROUND(+O62/O65*100,4)),"")</f>
      </c>
      <c r="P67" s="46"/>
      <c r="Q67" s="11"/>
      <c r="R67" s="46"/>
      <c r="S67" s="121"/>
      <c r="T67" s="10">
        <f>IF(OR(T65&lt;&gt;"",T62&lt;&gt;""),IF(T65=0,0,ROUND(+T62/T65*100,4)),"")</f>
      </c>
    </row>
    <row r="68" spans="1:20" ht="12.75">
      <c r="A68" s="98" t="s">
        <v>41</v>
      </c>
      <c r="C68" s="76" t="s">
        <v>210</v>
      </c>
      <c r="E68" s="12"/>
      <c r="F68" s="12"/>
      <c r="G68" s="12"/>
      <c r="I68" s="23"/>
      <c r="J68" s="23"/>
      <c r="K68" s="23"/>
      <c r="L68" s="23"/>
      <c r="M68" s="23"/>
      <c r="N68" s="23"/>
      <c r="O68" s="23"/>
      <c r="P68" s="23"/>
      <c r="Q68" s="23"/>
      <c r="R68" s="23"/>
      <c r="S68" s="114"/>
      <c r="T68" s="8"/>
    </row>
    <row r="69" spans="3:20" ht="12.75">
      <c r="C69" s="12" t="s">
        <v>211</v>
      </c>
      <c r="E69" s="12"/>
      <c r="F69" s="12"/>
      <c r="G69" s="12"/>
      <c r="I69" s="23"/>
      <c r="J69" s="23"/>
      <c r="K69" s="23"/>
      <c r="L69" s="23"/>
      <c r="M69" s="23"/>
      <c r="N69" s="23"/>
      <c r="O69" s="10">
        <f>IF(OR(O67&lt;&gt;"",O52&lt;&gt;""),IF(O67&lt;O52,O67,O52),"")</f>
      </c>
      <c r="P69" s="23"/>
      <c r="Q69" s="23"/>
      <c r="R69" s="23"/>
      <c r="S69" s="114"/>
      <c r="T69" s="8"/>
    </row>
    <row r="70" spans="1:20" s="36" customFormat="1" ht="12.75">
      <c r="A70" s="122" t="s">
        <v>42</v>
      </c>
      <c r="B70" s="122"/>
      <c r="C70" s="41" t="s">
        <v>288</v>
      </c>
      <c r="E70" s="40"/>
      <c r="F70" s="40"/>
      <c r="G70" s="40"/>
      <c r="H70" s="123"/>
      <c r="I70" s="124"/>
      <c r="J70" s="124"/>
      <c r="K70" s="124"/>
      <c r="L70" s="124"/>
      <c r="M70" s="124"/>
      <c r="N70" s="124"/>
      <c r="O70" s="124"/>
      <c r="P70" s="124"/>
      <c r="Q70" s="124"/>
      <c r="R70" s="124"/>
      <c r="S70" s="125"/>
      <c r="T70" s="126"/>
    </row>
    <row r="71" spans="1:20" s="36" customFormat="1" ht="12.75">
      <c r="A71" s="122"/>
      <c r="B71" s="122"/>
      <c r="C71" s="12" t="s">
        <v>368</v>
      </c>
      <c r="F71" s="127"/>
      <c r="G71" s="127"/>
      <c r="H71" s="127" t="s">
        <v>18</v>
      </c>
      <c r="I71" s="30">
        <f>IF('Data Entry Page'!$R$16&lt;&gt;"",IF('Data Entry Page'!J16&gt;0,'Data Entry Page'!J16,0),"")</f>
      </c>
      <c r="J71" s="34"/>
      <c r="K71" s="30">
        <f>IF('Data Entry Page'!$R$16&lt;&gt;"",IF('Data Entry Page'!L16&gt;0,'Data Entry Page'!L16,0),"")</f>
      </c>
      <c r="L71" s="34"/>
      <c r="M71" s="30">
        <f>IF('Data Entry Page'!$R$16&lt;&gt;"",IF('Data Entry Page'!N16&gt;0,'Data Entry Page'!N16,0),"")</f>
      </c>
      <c r="N71" s="34"/>
      <c r="O71" s="30">
        <f>IF('Data Entry Page'!$R$16&lt;&gt;"",IF('Data Entry Page'!P16&gt;0,'Data Entry Page'!P16,0),"")</f>
      </c>
      <c r="P71" s="124"/>
      <c r="Q71" s="124"/>
      <c r="R71" s="124"/>
      <c r="S71" s="125"/>
      <c r="T71" s="30">
        <f>IF('Data Entry Page'!R16&lt;&gt;"",'Data Entry Page'!R16,"")</f>
      </c>
    </row>
    <row r="72" spans="1:20" ht="12.75">
      <c r="A72" s="112" t="s">
        <v>43</v>
      </c>
      <c r="B72" s="112"/>
      <c r="C72" s="27" t="s">
        <v>212</v>
      </c>
      <c r="I72" s="46"/>
      <c r="J72" s="46"/>
      <c r="K72" s="46"/>
      <c r="L72" s="46"/>
      <c r="M72" s="46"/>
      <c r="N72" s="46"/>
      <c r="O72" s="46"/>
      <c r="P72" s="46"/>
      <c r="Q72" s="46"/>
      <c r="R72" s="46"/>
      <c r="S72" s="121"/>
      <c r="T72" s="11"/>
    </row>
    <row r="73" spans="3:20" ht="12.75">
      <c r="C73" s="12" t="s">
        <v>369</v>
      </c>
      <c r="E73" s="12"/>
      <c r="F73" s="12"/>
      <c r="G73" s="12"/>
      <c r="I73" s="10">
        <f>IF(OR(I67&lt;&gt;"",I71&lt;&gt;""),IF(I67&lt;I71,'Form A'!I67,I71),"")</f>
      </c>
      <c r="J73" s="46"/>
      <c r="K73" s="10">
        <f>IF(OR(K67&lt;&gt;"",K71&lt;&gt;""),IF(K67&lt;K71,'Form A'!K67,K71),"")</f>
      </c>
      <c r="L73" s="46"/>
      <c r="M73" s="10">
        <f>IF(OR(M67&lt;&gt;"",M71&lt;&gt;""),IF(M67&lt;M71,'Form A'!M67,M71),"")</f>
      </c>
      <c r="N73" s="46"/>
      <c r="O73" s="10">
        <f>IF(OR(O69&lt;&gt;"",O71&lt;&gt;""),IF(O69&lt;O71,'Form A'!O69,O71),"")</f>
      </c>
      <c r="P73" s="46"/>
      <c r="Q73" s="11"/>
      <c r="R73" s="46"/>
      <c r="S73" s="121"/>
      <c r="T73" s="10">
        <f>IF(OR(T67&lt;&gt;"",T71&lt;&gt;""),IF(T67&lt;T71,'Form A'!T67,T71),"")</f>
      </c>
    </row>
    <row r="74" spans="3:20" ht="12.75">
      <c r="C74" s="128" t="s">
        <v>260</v>
      </c>
      <c r="D74" s="12"/>
      <c r="E74" s="12"/>
      <c r="F74" s="12"/>
      <c r="G74" s="12"/>
      <c r="I74" s="23"/>
      <c r="J74" s="23"/>
      <c r="K74" s="23"/>
      <c r="L74" s="23"/>
      <c r="M74" s="23"/>
      <c r="N74" s="23"/>
      <c r="O74" s="23"/>
      <c r="P74" s="23"/>
      <c r="Q74" s="23"/>
      <c r="R74" s="23"/>
      <c r="S74" s="114"/>
      <c r="T74" s="8"/>
    </row>
    <row r="75" spans="4:20" ht="6" customHeight="1">
      <c r="D75" s="12"/>
      <c r="E75" s="12"/>
      <c r="F75" s="12"/>
      <c r="G75" s="12"/>
      <c r="I75" s="23"/>
      <c r="J75" s="23"/>
      <c r="K75" s="23"/>
      <c r="L75" s="23"/>
      <c r="M75" s="23"/>
      <c r="N75" s="23"/>
      <c r="O75" s="23"/>
      <c r="P75" s="23"/>
      <c r="Q75" s="23"/>
      <c r="R75" s="23"/>
      <c r="S75" s="114"/>
      <c r="T75" s="8"/>
    </row>
    <row r="76" spans="3:20" ht="12.75">
      <c r="C76" s="129" t="s">
        <v>81</v>
      </c>
      <c r="S76" s="22"/>
      <c r="T76" s="21"/>
    </row>
    <row r="77" spans="1:20" ht="12.75">
      <c r="A77" s="112" t="s">
        <v>45</v>
      </c>
      <c r="B77" s="112"/>
      <c r="C77" s="27" t="s">
        <v>261</v>
      </c>
      <c r="I77" s="5">
        <f>IF(OR(I17&lt;&gt;"",I73&lt;&gt;""),ROUND(+I17*I73/100,0),"")</f>
      </c>
      <c r="J77" s="23"/>
      <c r="K77" s="5">
        <f>IF(OR(K17&lt;&gt;"",K73&lt;&gt;""),ROUND(+K17*K73/100,0),"")</f>
      </c>
      <c r="L77" s="23"/>
      <c r="M77" s="5">
        <f>IF(OR(M17&lt;&gt;"",M73&lt;&gt;""),ROUND(+M17*M73/100,0),"")</f>
      </c>
      <c r="N77" s="23"/>
      <c r="O77" s="5">
        <f>IF(OR(O17&lt;&gt;"",O73&lt;&gt;""),ROUND(+O17*O73/100,0),"")</f>
      </c>
      <c r="P77" s="23"/>
      <c r="Q77" s="5">
        <f>IF(OR(I77&lt;&gt;"",K77&lt;&gt;"",M77&lt;&gt;"",O77&lt;&gt;""),+I77+K77+M77+O77,"")</f>
      </c>
      <c r="R77" s="23"/>
      <c r="S77" s="114"/>
      <c r="T77" s="5">
        <f>IF(OR(T17&lt;&gt;"",T73&lt;&gt;""),ROUND(+T17*T73/100,0),"")</f>
      </c>
    </row>
    <row r="78" spans="1:20" ht="12.75">
      <c r="A78" s="112" t="s">
        <v>46</v>
      </c>
      <c r="B78" s="112"/>
      <c r="C78" s="17" t="s">
        <v>215</v>
      </c>
      <c r="I78" s="23"/>
      <c r="J78" s="23"/>
      <c r="K78" s="23"/>
      <c r="L78" s="23"/>
      <c r="M78" s="23"/>
      <c r="N78" s="23"/>
      <c r="O78" s="23"/>
      <c r="P78" s="23"/>
      <c r="Q78" s="5">
        <f>IF(+Q17&lt;&gt;"",+Q17,"")</f>
      </c>
      <c r="R78" s="23"/>
      <c r="S78" s="114"/>
      <c r="T78" s="8"/>
    </row>
    <row r="79" spans="1:20" ht="12.75">
      <c r="A79" s="112" t="s">
        <v>47</v>
      </c>
      <c r="B79" s="112"/>
      <c r="C79" s="17" t="s">
        <v>262</v>
      </c>
      <c r="Q79" s="10">
        <f>IF(OR(Q78&lt;&gt;"",Q77&lt;&gt;""),IF(Q78=0,0,ROUND(+Q77/Q78*100,4)),"")</f>
      </c>
      <c r="S79" s="22"/>
      <c r="T79" s="21"/>
    </row>
    <row r="80" spans="1:20" ht="12.75">
      <c r="A80" s="112" t="s">
        <v>48</v>
      </c>
      <c r="B80" s="112"/>
      <c r="C80" s="17" t="s">
        <v>217</v>
      </c>
      <c r="S80" s="22"/>
      <c r="T80" s="21"/>
    </row>
    <row r="81" spans="1:20" ht="12.75">
      <c r="A81" s="112"/>
      <c r="B81" s="112"/>
      <c r="C81" s="17" t="s">
        <v>218</v>
      </c>
      <c r="Q81" s="5">
        <f>IF(OR(Q77&lt;&gt;"",T77&lt;&gt;""),+Q77-T77,"")</f>
      </c>
      <c r="S81" s="22"/>
      <c r="T81" s="21"/>
    </row>
    <row r="82" spans="1:20" ht="12.75">
      <c r="A82" s="112" t="s">
        <v>49</v>
      </c>
      <c r="B82" s="112"/>
      <c r="C82" s="27" t="s">
        <v>370</v>
      </c>
      <c r="I82" s="17"/>
      <c r="S82" s="22"/>
      <c r="T82" s="21"/>
    </row>
    <row r="83" spans="1:20" ht="12.75">
      <c r="A83" s="130"/>
      <c r="B83" s="130"/>
      <c r="C83" s="21" t="s">
        <v>219</v>
      </c>
      <c r="E83" s="21"/>
      <c r="F83" s="21"/>
      <c r="G83" s="21"/>
      <c r="H83" s="42"/>
      <c r="I83" s="10">
        <f>IF(OR($Q$81&lt;&gt;"",I73&lt;&gt;"",$T$73&lt;&gt;""),IF($Q$81=0,0,IF(I73&lt;$T$73,I73,0)),"")</f>
      </c>
      <c r="K83" s="10">
        <f>IF(OR($Q$81&lt;&gt;"",K73&lt;&gt;"",$T$73&lt;&gt;""),IF($Q$81=0,0,IF(K73&lt;$T$73,K73,0)),"")</f>
      </c>
      <c r="M83" s="10">
        <f>IF(OR($Q$81&lt;&gt;"",M73&lt;&gt;"",$T$73&lt;&gt;""),IF($Q$81=0,0,IF(M73&lt;$T$73,M73,0)),"")</f>
      </c>
      <c r="O83" s="10">
        <f>IF(OR($Q$81&lt;&gt;"",O73&lt;&gt;"",$T$73&lt;&gt;""),IF($Q$81&gt;0,IF(O73&lt;$T$73,O73,0),0),"")</f>
      </c>
      <c r="P83" s="21"/>
      <c r="Q83" s="21"/>
      <c r="R83" s="21"/>
      <c r="S83" s="22"/>
      <c r="T83" s="21"/>
    </row>
    <row r="84" spans="1:19" ht="12.75">
      <c r="A84" s="112" t="s">
        <v>50</v>
      </c>
      <c r="B84" s="112"/>
      <c r="C84" s="17" t="s">
        <v>264</v>
      </c>
      <c r="S84" s="22"/>
    </row>
    <row r="85" spans="1:19" ht="12.75">
      <c r="A85" s="112"/>
      <c r="B85" s="112"/>
      <c r="C85" s="17" t="s">
        <v>169</v>
      </c>
      <c r="I85" s="5">
        <f>IF(OR(I83&lt;&gt;"",I27&lt;&gt;""),IF(I83&gt;0,I27,0),"")</f>
      </c>
      <c r="K85" s="5">
        <f>IF(OR(K83&lt;&gt;"",K27&lt;&gt;""),IF(K83&gt;0,K27,0),"")</f>
      </c>
      <c r="M85" s="5">
        <f>IF(OR(M83&lt;&gt;"",M27&lt;&gt;""),IF(M83&gt;0,M27,0),"")</f>
      </c>
      <c r="O85" s="5">
        <f>IF(OR(O83&lt;&gt;"",O27&lt;&gt;""),IF(O83&gt;0,O27,0),"")</f>
      </c>
      <c r="Q85" s="5">
        <f>IF(OR(I85&lt;&gt;"",K85&lt;&gt;"",M85&lt;&gt;"",O85&lt;&gt;""),+I85+K85+M85+O85,"")</f>
      </c>
      <c r="S85" s="22"/>
    </row>
    <row r="86" spans="1:19" ht="12.75">
      <c r="A86" s="112" t="s">
        <v>51</v>
      </c>
      <c r="B86" s="112"/>
      <c r="C86" s="27" t="s">
        <v>220</v>
      </c>
      <c r="I86" s="17"/>
      <c r="S86" s="22"/>
    </row>
    <row r="87" spans="1:19" ht="12.75">
      <c r="A87" s="112"/>
      <c r="B87" s="112"/>
      <c r="C87" s="17" t="s">
        <v>168</v>
      </c>
      <c r="I87" s="10">
        <f>IF(OR($Q85&lt;&gt;"",I85&lt;&gt;""),IF($Q85=0,0,ROUND(+I85/$Q$85,4)),"")</f>
      </c>
      <c r="K87" s="10">
        <f>IF(OR($Q85&lt;&gt;"",K85&lt;&gt;""),IF($Q85=0,0,ROUND(+K85/$Q$85,4)),"")</f>
      </c>
      <c r="M87" s="10">
        <f>IF(OR($Q85&lt;&gt;"",M85&lt;&gt;""),IF($Q85=0,0,ROUND(+M85/$Q$85,4)),"")</f>
      </c>
      <c r="O87" s="10">
        <f>IF(OR($Q85&lt;&gt;"",O85&lt;&gt;""),IF($Q85=0,0,ROUND(+O85/$Q$85,4)),"")</f>
      </c>
      <c r="Q87" s="10">
        <f>IF(OR(I87&lt;&gt;"",K87&lt;&gt;"",M87&lt;&gt;"",O87&lt;&gt;""),+I87+K87+M87+O87,"")</f>
      </c>
      <c r="S87" s="22"/>
    </row>
    <row r="88" spans="1:19" ht="12.75" hidden="1">
      <c r="A88" s="112"/>
      <c r="B88" s="112"/>
      <c r="C88" s="131"/>
      <c r="E88" s="131"/>
      <c r="F88" s="131"/>
      <c r="G88" s="131"/>
      <c r="H88" s="132"/>
      <c r="I88" s="18">
        <f>IF(OR(I27&lt;&gt;"",I87&lt;&gt;"",$Q$81&lt;&gt;""),IF(I27=0,0,-I87*$Q$81/I27*100),"")</f>
      </c>
      <c r="J88" s="18"/>
      <c r="K88" s="18">
        <f>IF(OR(K27&lt;&gt;"",K87&lt;&gt;"",$Q$81&lt;&gt;""),IF(K27=0,0,-K87*$Q$81/K27*100),"")</f>
      </c>
      <c r="L88" s="18"/>
      <c r="M88" s="18">
        <f>IF(OR(M27&lt;&gt;"",M87&lt;&gt;"",$Q$81&lt;&gt;""),IF(M27=0,0,-M87*$Q$81/M27*100),"")</f>
      </c>
      <c r="N88" s="18"/>
      <c r="O88" s="18">
        <f>IF(OR(O27&lt;&gt;"",O87&lt;&gt;"",$Q$81&lt;&gt;""),IF(O27=0,0,-O87*$Q$81/O27*100),"")</f>
      </c>
      <c r="P88" s="133"/>
      <c r="Q88" s="19"/>
      <c r="S88" s="22"/>
    </row>
    <row r="89" spans="1:19" ht="12.75">
      <c r="A89" s="112" t="s">
        <v>52</v>
      </c>
      <c r="B89" s="112"/>
      <c r="C89" s="204" t="s">
        <v>221</v>
      </c>
      <c r="E89" s="131"/>
      <c r="F89" s="131"/>
      <c r="G89" s="131"/>
      <c r="H89" s="132"/>
      <c r="I89" s="18"/>
      <c r="J89" s="18"/>
      <c r="K89" s="18"/>
      <c r="L89" s="18"/>
      <c r="M89" s="18"/>
      <c r="N89" s="18"/>
      <c r="O89" s="18"/>
      <c r="P89" s="133"/>
      <c r="Q89" s="133"/>
      <c r="S89" s="22"/>
    </row>
    <row r="90" spans="3:19" ht="12.75">
      <c r="C90" s="131" t="s">
        <v>265</v>
      </c>
      <c r="E90" s="131"/>
      <c r="F90" s="131"/>
      <c r="G90" s="131"/>
      <c r="H90" s="132"/>
      <c r="I90" s="37">
        <f>IF(OR(I83&lt;&gt;"",I88&lt;&gt;""),IF(I83&gt;0,IF(I83+I88&lt;(I83*-1),-I83,ROUND(I88,4)),0),"")</f>
      </c>
      <c r="J90" s="18"/>
      <c r="K90" s="37">
        <f>IF(OR(K83&lt;&gt;"",K88&lt;&gt;""),IF(K83&gt;0,IF(K83+K88&lt;(K83*-1),-K83,ROUND(K88,4)),0),"")</f>
      </c>
      <c r="L90" s="18"/>
      <c r="M90" s="37">
        <f>IF(OR(M83&lt;&gt;"",M88&lt;&gt;""),IF(M83&gt;0,IF(M83+M88&lt;(M83*-1),-M83,ROUND(M88,4)),0),"")</f>
      </c>
      <c r="N90" s="18"/>
      <c r="O90" s="37">
        <f>IF(OR(O83&lt;&gt;"",O88&lt;&gt;""),IF(O83&gt;0,IF(O83+O88&lt;(O83*-1),-O83,ROUND(O88,4)),0),"")</f>
      </c>
      <c r="P90" s="133"/>
      <c r="Q90" s="13">
        <f>IF(OR(I90&lt;&gt;"",K90&lt;&gt;"",M90&lt;&gt;"",O90&lt;&gt;""),+I90+K90+M90+O90,"")</f>
      </c>
      <c r="S90" s="22"/>
    </row>
    <row r="91" spans="1:20" ht="12.75">
      <c r="A91" s="98" t="s">
        <v>53</v>
      </c>
      <c r="C91" s="12" t="s">
        <v>222</v>
      </c>
      <c r="E91" s="12"/>
      <c r="F91" s="12"/>
      <c r="G91" s="12"/>
      <c r="I91" s="4">
        <f>IF(OR(I73&lt;&gt;"",I90&lt;&gt;""),ROUND(+I73+I90,4),"")</f>
      </c>
      <c r="J91" s="23"/>
      <c r="K91" s="4">
        <f>IF(OR(K73&lt;&gt;"",K90&lt;&gt;""),ROUND(+K73+K90,4),"")</f>
      </c>
      <c r="L91" s="23"/>
      <c r="M91" s="4">
        <f>IF(OR(M73&lt;&gt;"",M90&lt;&gt;""),ROUND(+M73+M90,4),"")</f>
      </c>
      <c r="N91" s="23"/>
      <c r="O91" s="4">
        <f>IF(OR(O73&lt;&gt;"",O90&lt;&gt;""),ROUND(+O73+O90,4),"")</f>
      </c>
      <c r="P91" s="23"/>
      <c r="Q91" s="23"/>
      <c r="R91" s="23"/>
      <c r="S91" s="114"/>
      <c r="T91" s="8"/>
    </row>
    <row r="92" spans="1:20" ht="12.75">
      <c r="A92" s="98" t="s">
        <v>54</v>
      </c>
      <c r="C92" s="76" t="s">
        <v>266</v>
      </c>
      <c r="E92" s="12"/>
      <c r="F92" s="12"/>
      <c r="G92" s="12"/>
      <c r="I92" s="17"/>
      <c r="P92" s="23"/>
      <c r="Q92" s="23"/>
      <c r="R92" s="23"/>
      <c r="S92" s="114"/>
      <c r="T92" s="8"/>
    </row>
    <row r="93" spans="3:20" ht="12.75">
      <c r="C93" s="12" t="s">
        <v>166</v>
      </c>
      <c r="E93" s="12"/>
      <c r="F93" s="12"/>
      <c r="G93" s="12"/>
      <c r="I93" s="13">
        <f>IF(OR(I91&lt;&gt;"",I73&lt;&gt;"",I90&lt;&gt;""),IF(+I91&lt;1,ROUND(+I73+I90,3),ROUND(+I73+I90,4)),"")</f>
      </c>
      <c r="J93" s="133"/>
      <c r="K93" s="13">
        <f>IF(OR(K91&lt;&gt;"",K73&lt;&gt;"",K90&lt;&gt;""),IF(+K91&lt;1,ROUND(+K73+K90,3),ROUND(+K73+K90,4)),"")</f>
      </c>
      <c r="L93" s="133"/>
      <c r="M93" s="13">
        <f>IF(OR(M91&lt;&gt;"",M73&lt;&gt;"",M90&lt;&gt;""),IF(+M91&lt;1,ROUND(+M73+M90,3),ROUND(+M73+M90,4)),"")</f>
      </c>
      <c r="N93" s="133"/>
      <c r="O93" s="13">
        <f>IF(OR(O91&lt;&gt;"",O73&lt;&gt;"",O90&lt;&gt;""),IF(+O91&lt;1,ROUND(+O73+O90,3),ROUND(+O73+O90,4)),"")</f>
      </c>
      <c r="P93" s="23"/>
      <c r="Q93" s="23"/>
      <c r="R93" s="23"/>
      <c r="S93" s="114"/>
      <c r="T93" s="8"/>
    </row>
    <row r="94" spans="3:20" ht="6" customHeight="1">
      <c r="C94" s="12"/>
      <c r="E94" s="12"/>
      <c r="F94" s="12"/>
      <c r="G94" s="12"/>
      <c r="I94" s="23"/>
      <c r="J94" s="23"/>
      <c r="K94" s="23"/>
      <c r="L94" s="23"/>
      <c r="M94" s="23"/>
      <c r="N94" s="23"/>
      <c r="O94" s="23"/>
      <c r="P94" s="23"/>
      <c r="Q94" s="23"/>
      <c r="R94" s="23"/>
      <c r="S94" s="114"/>
      <c r="T94" s="8"/>
    </row>
    <row r="95" spans="3:19" ht="12.75">
      <c r="C95" s="129" t="s">
        <v>57</v>
      </c>
      <c r="S95" s="22"/>
    </row>
    <row r="96" spans="1:19" ht="12.75">
      <c r="A96" s="112" t="s">
        <v>55</v>
      </c>
      <c r="B96" s="112"/>
      <c r="C96" s="17" t="s">
        <v>267</v>
      </c>
      <c r="I96" s="5">
        <f>IF(OR(I17&lt;&gt;"",I93&lt;&gt;""),ROUND(+I17*I93/100,0),"")</f>
      </c>
      <c r="K96" s="5">
        <f>IF(OR(K17&lt;&gt;"",K93&lt;&gt;""),ROUND(+K17*K93/100,0),"")</f>
      </c>
      <c r="M96" s="5">
        <f>IF(OR(M17&lt;&gt;"",M93&lt;&gt;""),ROUND(+M17*M93/100,0),"")</f>
      </c>
      <c r="O96" s="5">
        <f>IF(OR(O17&lt;&gt;"",O93&lt;&gt;""),ROUND(+O17*O93/100,0),"")</f>
      </c>
      <c r="Q96" s="5">
        <f>IF(OR(I96&lt;&gt;"",K96&lt;&gt;"",M96&lt;&gt;"",O96&lt;&gt;""),+I96+K96+M96+O96,"")</f>
      </c>
      <c r="S96" s="22"/>
    </row>
    <row r="97" spans="1:19" ht="12.75">
      <c r="A97" s="112" t="s">
        <v>56</v>
      </c>
      <c r="B97" s="112"/>
      <c r="C97" s="17" t="s">
        <v>215</v>
      </c>
      <c r="Q97" s="5">
        <f>IF(+Q17&lt;&gt;"",+Q17,"")</f>
      </c>
      <c r="S97" s="22"/>
    </row>
    <row r="98" spans="1:19" ht="12.75">
      <c r="A98" s="112" t="s">
        <v>78</v>
      </c>
      <c r="B98" s="112"/>
      <c r="C98" s="17" t="s">
        <v>263</v>
      </c>
      <c r="Q98" s="10">
        <f>IF(OR(Q97&lt;&gt;"",Q96&lt;&gt;""),IF(Q97=0,0,IF(+Q96/Q97*100&lt;1,ROUND(+Q96/Q97*100,3),ROUND(Q96/Q97*100,4))),"")</f>
      </c>
      <c r="S98" s="22"/>
    </row>
    <row r="99" spans="1:19" ht="12.75">
      <c r="A99" s="112" t="s">
        <v>87</v>
      </c>
      <c r="B99" s="112"/>
      <c r="C99" s="134" t="s">
        <v>225</v>
      </c>
      <c r="E99" s="12"/>
      <c r="F99" s="12"/>
      <c r="G99" s="12"/>
      <c r="H99" s="12"/>
      <c r="I99" s="12"/>
      <c r="S99" s="22"/>
    </row>
    <row r="100" spans="3:19" ht="12.75">
      <c r="C100" s="12" t="s">
        <v>371</v>
      </c>
      <c r="E100" s="12"/>
      <c r="F100" s="12"/>
      <c r="G100" s="12"/>
      <c r="H100" s="12"/>
      <c r="I100" s="12"/>
      <c r="S100" s="22"/>
    </row>
    <row r="101" spans="3:19" ht="12.75">
      <c r="C101" s="76" t="s">
        <v>268</v>
      </c>
      <c r="E101" s="12"/>
      <c r="F101" s="12"/>
      <c r="G101" s="12"/>
      <c r="H101" s="12"/>
      <c r="I101" s="10">
        <f>IF(I93&lt;&gt;"",IF(I93&lt;1,ROUND(I93,3),ROUND(I93,4)),"")</f>
      </c>
      <c r="K101" s="10">
        <f>IF(K93&lt;&gt;"",IF(K93&lt;1,ROUND(K93,3),ROUND(K93,4)),"")</f>
      </c>
      <c r="M101" s="10">
        <f>IF(M93&lt;&gt;"",IF(M93&lt;1,ROUND(M93,3),ROUND(M93,4)),"")</f>
      </c>
      <c r="O101" s="10">
        <f>IF(O93&lt;&gt;"",IF(O93&lt;1,ROUND(O93,3),ROUND(O93,4)),"")</f>
      </c>
      <c r="S101" s="22"/>
    </row>
    <row r="102" ht="6" customHeight="1">
      <c r="S102" s="22"/>
    </row>
    <row r="103" spans="1:20" ht="12.75">
      <c r="A103" s="130"/>
      <c r="B103" s="130"/>
      <c r="C103" s="85" t="s">
        <v>100</v>
      </c>
      <c r="E103" s="21"/>
      <c r="F103" s="21"/>
      <c r="G103" s="21"/>
      <c r="H103" s="42"/>
      <c r="I103" s="107"/>
      <c r="J103" s="21"/>
      <c r="K103" s="21"/>
      <c r="L103" s="21"/>
      <c r="M103" s="21"/>
      <c r="N103" s="21"/>
      <c r="O103" s="21"/>
      <c r="P103" s="21"/>
      <c r="Q103" s="21"/>
      <c r="R103" s="21"/>
      <c r="S103" s="22"/>
      <c r="T103" s="21"/>
    </row>
    <row r="104" spans="1:19" ht="12.75">
      <c r="A104" s="98" t="s">
        <v>88</v>
      </c>
      <c r="C104" s="12" t="s">
        <v>345</v>
      </c>
      <c r="E104" s="12"/>
      <c r="F104" s="12"/>
      <c r="G104" s="12"/>
      <c r="I104" s="14">
        <f>IF(OR(I101&lt;&gt;"",I17&lt;&gt;""),ROUND(+I101*I$17/100,2),"")</f>
      </c>
      <c r="K104" s="14">
        <f>IF(OR(K101&lt;&gt;"",K17&lt;&gt;""),ROUND(+K101*K$17/100,2),"")</f>
      </c>
      <c r="M104" s="14">
        <f>IF(OR(M101&lt;&gt;"",M17&lt;&gt;""),ROUND(+M101*M$17/100,2),"")</f>
      </c>
      <c r="O104" s="14">
        <f>IF(OR(O101&lt;&gt;"",O17&lt;&gt;""),ROUND(+O101*O$17/100,2),"")</f>
      </c>
      <c r="Q104" s="14">
        <f>IF(OR(I104&lt;&gt;"",K104&lt;&gt;"",M104&lt;&gt;"",O104&lt;&gt;""),+I104+K104+M104+O104,"")</f>
      </c>
      <c r="R104" s="21"/>
      <c r="S104" s="22"/>
    </row>
    <row r="105" spans="1:19" ht="12.75">
      <c r="A105" s="98" t="s">
        <v>89</v>
      </c>
      <c r="C105" s="266" t="s">
        <v>346</v>
      </c>
      <c r="D105" s="246"/>
      <c r="E105" s="246"/>
      <c r="F105" s="246"/>
      <c r="G105" s="246"/>
      <c r="Q105" s="136"/>
      <c r="R105" s="21"/>
      <c r="S105" s="22"/>
    </row>
    <row r="106" spans="3:19" ht="12.75">
      <c r="C106" s="246"/>
      <c r="D106" s="246"/>
      <c r="E106" s="246"/>
      <c r="F106" s="246"/>
      <c r="G106" s="246"/>
      <c r="I106" s="14">
        <f>IF(OR($T$73&lt;&gt;"",I17&lt;&gt;""),ROUND(+$T$73*I17/100,2),"")</f>
      </c>
      <c r="K106" s="14">
        <f>IF(OR($T$73&lt;&gt;"",K17&lt;&gt;""),ROUND(+$T$73*K17/100,2),"")</f>
      </c>
      <c r="M106" s="14">
        <f>IF(OR($T$73&lt;&gt;"",M17&lt;&gt;""),ROUND(+$T$73*M17/100,2),"")</f>
      </c>
      <c r="O106" s="14">
        <f>IF(OR($T$73&lt;&gt;"",O17&lt;&gt;""),ROUND(+$T$73*O17/100,2),"")</f>
      </c>
      <c r="Q106" s="14">
        <f>IF(OR(I106&lt;&gt;"",K106&lt;&gt;"",M106&lt;&gt;"",O106&lt;&gt;""),+I106+K106+M106+O106,"")</f>
      </c>
      <c r="R106" s="21"/>
      <c r="S106" s="22"/>
    </row>
    <row r="107" spans="1:19" ht="12.75">
      <c r="A107" s="98" t="s">
        <v>90</v>
      </c>
      <c r="C107" s="17" t="s">
        <v>226</v>
      </c>
      <c r="I107" s="20">
        <f>IF(OR(I104&lt;&gt;"",I106&lt;&gt;""),+I104-I106,"")</f>
      </c>
      <c r="K107" s="14">
        <f>IF(OR(K104&lt;&gt;"",K106&lt;&gt;""),+K104-K106,"")</f>
      </c>
      <c r="M107" s="14">
        <f>IF(OR(M104&lt;&gt;"",M106&lt;&gt;""),+M104-M106,"")</f>
      </c>
      <c r="O107" s="14">
        <f>IF(OR(O104&lt;&gt;"",O106&lt;&gt;""),+O104-O106,"")</f>
      </c>
      <c r="Q107" s="14">
        <f>IF(OR(I107&lt;&gt;"",K107&lt;&gt;"",M107&lt;&gt;"",O107&lt;&gt;""),+I107+K107+M107+O107,"")</f>
      </c>
      <c r="R107" s="21"/>
      <c r="S107" s="22"/>
    </row>
    <row r="108" spans="1:19" ht="12.75">
      <c r="A108" s="98" t="s">
        <v>92</v>
      </c>
      <c r="C108" s="17" t="s">
        <v>227</v>
      </c>
      <c r="I108" s="7">
        <f>IF(OR(G14&lt;&gt;"",I107&lt;&gt;"",I106&lt;&gt;""),IF('Data Entry Page'!J19=0,0,ROUND(+I107/I106,6)),"")</f>
      </c>
      <c r="J108" s="15"/>
      <c r="K108" s="7">
        <f>IF(OR(I14&lt;&gt;"",K107&lt;&gt;"",K106&lt;&gt;""),IF('Data Entry Page'!L19=0,0,ROUND(+K107/K106,6)),"")</f>
      </c>
      <c r="L108" s="15"/>
      <c r="M108" s="7">
        <f>IF(OR(K14&lt;&gt;"",M107&lt;&gt;"",M106&lt;&gt;""),IF('Data Entry Page'!N19=0,0,ROUND(+M107/M106,6)),"")</f>
      </c>
      <c r="N108" s="15"/>
      <c r="O108" s="7">
        <f>IF(OR(M14&lt;&gt;"",O107&lt;&gt;"",O106&lt;&gt;""),IF('Data Entry Page'!P19=0,0,ROUND(+O107/O106,6)),"")</f>
      </c>
      <c r="P108" s="15"/>
      <c r="Q108" s="7">
        <f>IF(OR(Q106&lt;&gt;"",Q107&lt;&gt;""),IF(Q106=0,0,ROUND(+Q107/Q106,6)),"")</f>
      </c>
      <c r="R108" s="21"/>
      <c r="S108" s="22"/>
    </row>
    <row r="109" spans="3:19" ht="6" customHeight="1">
      <c r="C109" s="17"/>
      <c r="R109" s="21"/>
      <c r="S109" s="22"/>
    </row>
    <row r="110" spans="3:19" ht="12.75">
      <c r="C110" s="129" t="s">
        <v>101</v>
      </c>
      <c r="R110" s="21"/>
      <c r="S110" s="22"/>
    </row>
    <row r="111" spans="1:19" ht="12.75">
      <c r="A111" s="98" t="s">
        <v>102</v>
      </c>
      <c r="C111" s="17" t="s">
        <v>269</v>
      </c>
      <c r="I111" s="4">
        <f>IF(+'Summary Page'!K29&lt;&gt;"",+'Summary Page'!K29,"")</f>
      </c>
      <c r="K111" s="4">
        <f>IF(+'Summary Page'!M29&lt;&gt;"",+'Summary Page'!M29,"")</f>
      </c>
      <c r="M111" s="4">
        <f>IF(+'Summary Page'!O29&lt;&gt;"",+'Summary Page'!O29,"")</f>
      </c>
      <c r="O111" s="4">
        <f>IF(+'Summary Page'!Q29&lt;&gt;"",+'Summary Page'!Q29,"")</f>
      </c>
      <c r="R111" s="21"/>
      <c r="S111" s="22"/>
    </row>
    <row r="112" spans="1:19" ht="12.75">
      <c r="A112" s="98" t="s">
        <v>103</v>
      </c>
      <c r="C112" s="17" t="s">
        <v>229</v>
      </c>
      <c r="I112" s="4">
        <f>IF(I111&lt;&gt;"",IF(+'Summary Page'!K39&lt;&gt;"",+'Summary Page'!K39,0),"")</f>
      </c>
      <c r="K112" s="4">
        <f>IF(K111&lt;&gt;"",IF(+'Summary Page'!M39&lt;&gt;"",+'Summary Page'!M39,0),"")</f>
      </c>
      <c r="M112" s="4">
        <f>IF(M111&lt;&gt;"",IF(+'Summary Page'!O39&lt;&gt;"",+'Summary Page'!O39,0),"")</f>
      </c>
      <c r="O112" s="4">
        <f>IF(O111&lt;&gt;"",IF(+'Summary Page'!Q39&lt;&gt;"",+'Summary Page'!Q39,0),"")</f>
      </c>
      <c r="R112" s="21"/>
      <c r="S112" s="22"/>
    </row>
    <row r="113" spans="1:19" ht="12.75">
      <c r="A113" s="98" t="s">
        <v>104</v>
      </c>
      <c r="C113" s="17" t="s">
        <v>230</v>
      </c>
      <c r="I113" s="4">
        <f>IF(OR(I111&lt;&gt;"",I112&lt;&gt;""),+I111+I112,"")</f>
      </c>
      <c r="K113" s="4">
        <f>IF(OR(K111&lt;&gt;"",K112&lt;&gt;""),+K111+K112,"")</f>
      </c>
      <c r="M113" s="4">
        <f>IF(OR(M111&lt;&gt;"",M112&lt;&gt;""),+M111+M112,"")</f>
      </c>
      <c r="O113" s="4">
        <f>IF(OR(O111&lt;&gt;"",O112&lt;&gt;""),+O111+O112,"")</f>
      </c>
      <c r="R113" s="21"/>
      <c r="S113" s="22"/>
    </row>
    <row r="114" spans="1:19" ht="12.75">
      <c r="A114" s="98" t="s">
        <v>105</v>
      </c>
      <c r="C114" s="17" t="s">
        <v>231</v>
      </c>
      <c r="I114" s="24">
        <f>IF(+I17&lt;&gt;"",+I17,"")</f>
      </c>
      <c r="K114" s="24">
        <f>IF(+K17&lt;&gt;"",+K17,"")</f>
      </c>
      <c r="M114" s="24">
        <f>IF(+M17&lt;&gt;"",+M17,"")</f>
      </c>
      <c r="O114" s="24">
        <f>IF(+O17&lt;&gt;"",+O17,"")</f>
      </c>
      <c r="Q114" s="24">
        <f>IF(OR(I114&lt;&gt;"",K114&lt;&gt;"",M114&lt;&gt;"",O114&lt;&gt;""),+I114+K114+M114+O114,"")</f>
      </c>
      <c r="R114" s="21"/>
      <c r="S114" s="22"/>
    </row>
    <row r="115" spans="1:19" ht="12.75">
      <c r="A115" s="98" t="s">
        <v>106</v>
      </c>
      <c r="C115" s="27" t="s">
        <v>232</v>
      </c>
      <c r="R115" s="21"/>
      <c r="S115" s="22"/>
    </row>
    <row r="116" spans="3:19" ht="12.75">
      <c r="C116" s="17" t="s">
        <v>167</v>
      </c>
      <c r="I116" s="24">
        <f>IF(OR(I113&lt;&gt;"",I114&lt;&gt;""),ROUND(+I113*I114/100,0),"")</f>
      </c>
      <c r="K116" s="24">
        <f>IF(OR(K113&lt;&gt;"",K114&lt;&gt;""),ROUND(+K113*K114/100,0),"")</f>
      </c>
      <c r="M116" s="24">
        <f>IF(OR(M113&lt;&gt;"",M114&lt;&gt;""),ROUND(+M113*M114/100,0),"")</f>
      </c>
      <c r="O116" s="24">
        <f>IF(OR(O113&lt;&gt;"",O114&lt;&gt;""),ROUND(+O113*O114/100,0),"")</f>
      </c>
      <c r="Q116" s="24">
        <f>IF(OR(I116&lt;&gt;"",K116&lt;&gt;"",M116&lt;&gt;"",O116&lt;&gt;""),+I116+K116+M116+O116,"")</f>
      </c>
      <c r="R116" s="21"/>
      <c r="S116" s="22"/>
    </row>
    <row r="117" spans="1:19" ht="12.75">
      <c r="A117" s="98" t="s">
        <v>107</v>
      </c>
      <c r="C117" s="17" t="s">
        <v>270</v>
      </c>
      <c r="Q117" s="13">
        <f>IF(OR(Q114&lt;&gt;"",Q116&lt;&gt;""),IF(Q114=0,0,ROUND(+Q116/Q114*100,4)),"")</f>
      </c>
      <c r="R117" s="21"/>
      <c r="S117" s="22"/>
    </row>
    <row r="118" spans="1:19" ht="12.75">
      <c r="A118" s="98" t="s">
        <v>108</v>
      </c>
      <c r="C118" s="17" t="s">
        <v>234</v>
      </c>
      <c r="I118" s="4">
        <f>IF(I111&lt;&gt;"",IF(+'Summary Page'!K37&lt;&gt;"",+'Summary Page'!K37,0),"")</f>
      </c>
      <c r="K118" s="4">
        <f>IF(K111&lt;&gt;"",IF(+'Summary Page'!M37&lt;&gt;"",+'Summary Page'!M37,0),"")</f>
      </c>
      <c r="M118" s="4">
        <f>IF(M111&lt;&gt;"",IF(+'Summary Page'!O37&lt;&gt;"",+'Summary Page'!O37,0),"")</f>
      </c>
      <c r="O118" s="4">
        <f>IF(O111&lt;&gt;"",IF(+'Summary Page'!Q37&lt;&gt;"",+'Summary Page'!Q37,0),"")</f>
      </c>
      <c r="R118" s="21"/>
      <c r="S118" s="22"/>
    </row>
    <row r="119" spans="1:19" ht="12.75">
      <c r="A119" s="98" t="s">
        <v>109</v>
      </c>
      <c r="C119" s="17" t="s">
        <v>235</v>
      </c>
      <c r="I119" s="4">
        <f>IF(OR(I113&lt;&gt;"",I118&lt;&gt;""),+I113-I118,"")</f>
      </c>
      <c r="K119" s="4">
        <f>IF(OR(K113&lt;&gt;"",K118&lt;&gt;""),+K113-K118,"")</f>
      </c>
      <c r="M119" s="4">
        <f>IF(OR(M113&lt;&gt;"",M118&lt;&gt;""),+M113-M118,"")</f>
      </c>
      <c r="O119" s="4">
        <f>IF(OR(O113&lt;&gt;"",O118&lt;&gt;""),+O113-O118,"")</f>
      </c>
      <c r="R119" s="21"/>
      <c r="S119" s="22"/>
    </row>
    <row r="120" spans="1:19" ht="12.75">
      <c r="A120" s="98" t="s">
        <v>110</v>
      </c>
      <c r="C120" s="17" t="s">
        <v>231</v>
      </c>
      <c r="I120" s="24">
        <f>IF(+I17&lt;&gt;"",+I17,"")</f>
      </c>
      <c r="K120" s="24">
        <f>IF(+K17&lt;&gt;"",+K17,"")</f>
      </c>
      <c r="M120" s="24">
        <f>IF(+M17&lt;&gt;"",+M17,"")</f>
      </c>
      <c r="O120" s="24">
        <f>IF(+O17&lt;&gt;"",+O17,"")</f>
      </c>
      <c r="Q120" s="24">
        <f>IF(OR(I120&lt;&gt;"",K120&lt;&gt;"",M120&lt;&gt;"",O120&lt;&gt;""),+I120+K120+M120+O120,"")</f>
      </c>
      <c r="R120" s="21"/>
      <c r="S120" s="22"/>
    </row>
    <row r="121" spans="1:19" ht="12.75">
      <c r="A121" s="98" t="s">
        <v>111</v>
      </c>
      <c r="C121" s="17" t="s">
        <v>236</v>
      </c>
      <c r="I121" s="24">
        <f>IF(OR(I119&lt;&gt;"",I120&lt;&gt;""),ROUND(+I119*I120/100,0),"")</f>
      </c>
      <c r="K121" s="24">
        <f>IF(OR(K119&lt;&gt;"",K120&lt;&gt;""),ROUND(+K119*K120/100,0),"")</f>
      </c>
      <c r="M121" s="24">
        <f>IF(OR(M119&lt;&gt;"",M120&lt;&gt;""),ROUND(+M119*M120/100,0),"")</f>
      </c>
      <c r="O121" s="24">
        <f>IF(OR(O119&lt;&gt;"",O120&lt;&gt;""),ROUND(+O119*O120/100,0),"")</f>
      </c>
      <c r="Q121" s="24">
        <f>IF(OR(I121&lt;&gt;"",K121&lt;&gt;"",M121&lt;&gt;"",O121&lt;&gt;""),+I121+K121+M121+O121,"")</f>
      </c>
      <c r="R121" s="21"/>
      <c r="S121" s="22"/>
    </row>
    <row r="122" spans="1:19" ht="12.75">
      <c r="A122" s="98" t="s">
        <v>112</v>
      </c>
      <c r="C122" s="17" t="s">
        <v>237</v>
      </c>
      <c r="Q122" s="13">
        <f>IF(OR(Q120&lt;&gt;"",Q121&lt;&gt;""),IF(Q120=0,0,ROUND(+Q121/Q120*100,4)),"")</f>
      </c>
      <c r="R122" s="21"/>
      <c r="S122" s="22"/>
    </row>
    <row r="123" spans="1:19" ht="12.75">
      <c r="A123" s="98" t="s">
        <v>113</v>
      </c>
      <c r="C123" s="17" t="s">
        <v>238</v>
      </c>
      <c r="I123" s="4">
        <f>IF(I111&lt;&gt;"",IF(+'Summary Page'!K31&lt;&gt;"",+'Summary Page'!K31,0),"")</f>
      </c>
      <c r="K123" s="4">
        <f>IF(K111&lt;&gt;"",IF(+'Summary Page'!M31&lt;&gt;"",+'Summary Page'!M31,0),"")</f>
      </c>
      <c r="M123" s="4">
        <f>IF(M111&lt;&gt;"",IF(+'Summary Page'!O31&lt;&gt;"",+'Summary Page'!O31,0),"")</f>
      </c>
      <c r="O123" s="4">
        <f>IF(O111&lt;&gt;"",IF(+'Summary Page'!Q31&lt;&gt;"",+'Summary Page'!Q31,0),"")</f>
      </c>
      <c r="R123" s="21"/>
      <c r="S123" s="22"/>
    </row>
    <row r="124" spans="1:19" ht="12.75">
      <c r="A124" s="98" t="s">
        <v>114</v>
      </c>
      <c r="C124" s="17" t="s">
        <v>239</v>
      </c>
      <c r="I124" s="4">
        <f>IF(OR(I119&lt;&gt;"",I123&lt;&gt;""),+I119-I123,"")</f>
      </c>
      <c r="K124" s="4">
        <f>IF(OR(K119&lt;&gt;"",K123&lt;&gt;""),+K119-K123,"")</f>
      </c>
      <c r="M124" s="4">
        <f>IF(OR(M119&lt;&gt;"",M123&lt;&gt;""),+M119-M123,"")</f>
      </c>
      <c r="O124" s="4">
        <f>IF(OR(O119&lt;&gt;"",O123&lt;&gt;""),+O119-O123,"")</f>
      </c>
      <c r="R124" s="21"/>
      <c r="S124" s="22"/>
    </row>
    <row r="125" spans="1:19" ht="12.75">
      <c r="A125" s="98" t="s">
        <v>115</v>
      </c>
      <c r="C125" s="17" t="s">
        <v>231</v>
      </c>
      <c r="I125" s="24">
        <f>IF(+I17&lt;&gt;"",+I17,"")</f>
      </c>
      <c r="K125" s="24">
        <f>IF(+K17&lt;&gt;"",+K17,"")</f>
      </c>
      <c r="M125" s="24">
        <f>IF(+M17&lt;&gt;"",+M17,"")</f>
      </c>
      <c r="O125" s="24">
        <f>IF(+O17&lt;&gt;"",+O17,"")</f>
      </c>
      <c r="Q125" s="24">
        <f>IF(OR(I125&lt;&gt;"",K125&lt;&gt;"",M125&lt;&gt;"",O125&lt;&gt;""),+I125+K125+M125+O125,"")</f>
      </c>
      <c r="R125" s="21"/>
      <c r="S125" s="22"/>
    </row>
    <row r="126" spans="1:19" ht="12.75">
      <c r="A126" s="98" t="s">
        <v>116</v>
      </c>
      <c r="C126" s="17" t="s">
        <v>271</v>
      </c>
      <c r="I126" s="24">
        <f>IF(OR(I124&lt;&gt;"",I125&lt;&gt;""),ROUND(+I124*I125/100,0),"")</f>
      </c>
      <c r="K126" s="24">
        <f>IF(OR(K124&lt;&gt;"",K125&lt;&gt;""),ROUND(+K124*K125/100,0),"")</f>
      </c>
      <c r="M126" s="24">
        <f>IF(OR(M124&lt;&gt;"",M125&lt;&gt;""),ROUND(+M124*M125/100,0),"")</f>
      </c>
      <c r="O126" s="24">
        <f>IF(OR(O124&lt;&gt;"",O125&lt;&gt;""),ROUND(+O124*O125/100,0),"")</f>
      </c>
      <c r="Q126" s="24">
        <f>IF(OR(I126&lt;&gt;"",K126&lt;&gt;"",M126&lt;&gt;"",O126&lt;&gt;""),+I126+K126+M126+O126,"")</f>
      </c>
      <c r="R126" s="21"/>
      <c r="S126" s="22"/>
    </row>
    <row r="127" spans="1:19" ht="12.75">
      <c r="A127" s="98" t="s">
        <v>117</v>
      </c>
      <c r="C127" s="17" t="s">
        <v>241</v>
      </c>
      <c r="Q127" s="13">
        <f>IF(OR(Q125&lt;&gt;"",Q126&lt;&gt;""),IF(Q125=0,0,ROUND(+Q126/Q125*100,4)),"")</f>
      </c>
      <c r="R127" s="21"/>
      <c r="S127" s="22"/>
    </row>
    <row r="128" spans="18:19" ht="6" customHeight="1">
      <c r="R128" s="21"/>
      <c r="S128" s="22"/>
    </row>
    <row r="129" spans="3:19" ht="12.75">
      <c r="C129" s="201" t="s">
        <v>276</v>
      </c>
      <c r="D129" s="129"/>
      <c r="E129" s="129"/>
      <c r="F129" s="129"/>
      <c r="G129" s="129"/>
      <c r="S129" s="22"/>
    </row>
    <row r="130" spans="1:19" ht="12.75">
      <c r="A130" s="98" t="s">
        <v>155</v>
      </c>
      <c r="C130" s="98" t="s">
        <v>269</v>
      </c>
      <c r="I130" s="4">
        <f>IF(OR('Summary Page'!K37&lt;&gt;"",'Summary Page'!M37&lt;&gt;"",'Summary Page'!O37&lt;&gt;"",'Summary Page'!Q37&lt;&gt;""),'Summary Page'!K29,"")</f>
      </c>
      <c r="K130" s="13">
        <f>IF(OR('Summary Page'!K37&lt;&gt;"",'Summary Page'!M37&lt;&gt;"",'Summary Page'!O37&lt;&gt;"",'Summary Page'!Q37&lt;&gt;""),'Summary Page'!M29,"")</f>
      </c>
      <c r="M130" s="13">
        <f>IF(OR('Summary Page'!K37&lt;&gt;"",'Summary Page'!M37&lt;&gt;"",'Summary Page'!O37&lt;&gt;"",'Summary Page'!Q37&lt;&gt;""),'Summary Page'!O29,"")</f>
      </c>
      <c r="O130" s="13">
        <f>IF(OR('Summary Page'!K37&lt;&gt;"",'Summary Page'!M37&lt;&gt;"",'Summary Page'!O37&lt;&gt;"",'Summary Page'!Q37&lt;&gt;""),'Summary Page'!Q29,"")</f>
      </c>
      <c r="S130" s="22"/>
    </row>
    <row r="131" spans="1:19" ht="12.75">
      <c r="A131" s="98" t="s">
        <v>156</v>
      </c>
      <c r="C131" s="98" t="s">
        <v>234</v>
      </c>
      <c r="I131" s="198">
        <f>IF(I130&lt;&gt;"",'Summary Page'!K37,"")</f>
      </c>
      <c r="K131" s="13">
        <f>IF(K130&lt;&gt;"",'Summary Page'!M37,"")</f>
      </c>
      <c r="M131" s="199">
        <f>IF(M130&lt;&gt;"",'Summary Page'!O37,"")</f>
      </c>
      <c r="O131" s="199">
        <f>IF(O130&lt;&gt;"",'Summary Page'!Q37,"")</f>
      </c>
      <c r="S131" s="22"/>
    </row>
    <row r="132" spans="1:19" ht="12.75">
      <c r="A132" s="98" t="s">
        <v>157</v>
      </c>
      <c r="C132" s="98" t="s">
        <v>272</v>
      </c>
      <c r="I132" s="198">
        <f>IF(I130&lt;&gt;"",I130-I131,"")</f>
      </c>
      <c r="K132" s="13">
        <f>IF(K130&lt;&gt;"",K130-K131,"")</f>
      </c>
      <c r="M132" s="199">
        <f>IF(M130&lt;&gt;"",M130-M131,"")</f>
      </c>
      <c r="O132" s="199">
        <f>IF(I130&lt;&gt;"",O130-O131,"")</f>
      </c>
      <c r="S132" s="22"/>
    </row>
    <row r="133" spans="1:20" ht="12.75">
      <c r="A133" s="98" t="s">
        <v>158</v>
      </c>
      <c r="C133" s="98" t="s">
        <v>273</v>
      </c>
      <c r="I133" s="200">
        <f>IF(I130&lt;&gt;"",I27,"")</f>
      </c>
      <c r="K133" s="24">
        <f>IF(K130&lt;&gt;"",K27,"")</f>
      </c>
      <c r="M133" s="24">
        <f>IF(M130&lt;&gt;"",M27,"")</f>
      </c>
      <c r="O133" s="24">
        <f>IF(O130&lt;&gt;"",O27,"")</f>
      </c>
      <c r="Q133" s="24">
        <f>IF(I130&lt;&gt;"",SUM(I133:O133),"")</f>
      </c>
      <c r="S133" s="22"/>
      <c r="T133" s="24">
        <f>SUM(I133:O133)</f>
        <v>0</v>
      </c>
    </row>
    <row r="134" spans="1:20" ht="12.75">
      <c r="A134" s="98" t="s">
        <v>159</v>
      </c>
      <c r="C134" s="98" t="s">
        <v>274</v>
      </c>
      <c r="I134" s="200">
        <f>IF(I130&lt;&gt;"",ROUND((I132*I133)/100,0),"")</f>
      </c>
      <c r="K134" s="24">
        <f>IF(K130&lt;&gt;"",ROUND((K132*K133)/100,0),"")</f>
      </c>
      <c r="M134" s="24">
        <f>IF(M130&lt;&gt;"",ROUND((M132*M133)/100,0),"")</f>
      </c>
      <c r="O134" s="24">
        <f>IF(O130&lt;&gt;"",ROUND((O132*O133)/100,0),"")</f>
      </c>
      <c r="Q134" s="24">
        <f>IF(I130&lt;&gt;"",SUM(I134:O134),"")</f>
      </c>
      <c r="S134" s="22"/>
      <c r="T134" s="24">
        <f>SUM(I134:O134)</f>
        <v>0</v>
      </c>
    </row>
    <row r="135" spans="1:20" ht="12.75">
      <c r="A135" s="98" t="s">
        <v>160</v>
      </c>
      <c r="C135" s="98" t="s">
        <v>275</v>
      </c>
      <c r="S135" s="22"/>
      <c r="T135" s="75">
        <f>IF(I130&lt;&gt;"",ROUND((Q134/Q133)*100,4),"")</f>
      </c>
    </row>
    <row r="136" ht="12.75">
      <c r="S136" s="22"/>
    </row>
    <row r="137" ht="12.75">
      <c r="S137" s="21"/>
    </row>
    <row r="138" ht="12.75">
      <c r="S138" s="21"/>
    </row>
    <row r="139" ht="12.75">
      <c r="S139" s="21"/>
    </row>
    <row r="140" ht="12.75">
      <c r="S140" s="21"/>
    </row>
    <row r="141" ht="12.75">
      <c r="S141" s="21"/>
    </row>
    <row r="142" ht="12.75">
      <c r="S142" s="21"/>
    </row>
  </sheetData>
  <sheetProtection password="E008" sheet="1"/>
  <mergeCells count="7">
    <mergeCell ref="A7:T10"/>
    <mergeCell ref="C46:G47"/>
    <mergeCell ref="C105:G106"/>
    <mergeCell ref="C23:G25"/>
    <mergeCell ref="C39:G41"/>
    <mergeCell ref="C29:I30"/>
    <mergeCell ref="C15:G17"/>
  </mergeCells>
  <printOptions/>
  <pageMargins left="0" right="0" top="0.25" bottom="0" header="0.25" footer="0"/>
  <pageSetup fitToHeight="0" fitToWidth="1" horizontalDpi="600" verticalDpi="600" orientation="landscape" scale="89" r:id="rId1"/>
  <headerFooter>
    <oddHeader>&amp;R
</oddHeader>
    <oddFooter>&amp;L&amp;"Times New Roman,Bold"&amp;10(Form Revised 12-2017)&amp;C&amp;"Times New Roman,Bold"&amp;10Form A</oddFooter>
  </headerFooter>
  <rowBreaks count="3" manualBreakCount="3">
    <brk id="52" max="255" man="1"/>
    <brk id="75" max="255" man="1"/>
    <brk id="10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I31" sqref="I31"/>
    </sheetView>
  </sheetViews>
  <sheetFormatPr defaultColWidth="9.00390625" defaultRowHeight="15.75"/>
  <cols>
    <col min="1" max="1" width="2.625" style="98" customWidth="1"/>
    <col min="2" max="2" width="9.625" style="17" customWidth="1"/>
    <col min="3" max="5" width="8.625" style="17" customWidth="1"/>
    <col min="6" max="6" width="2.375" style="17" customWidth="1"/>
    <col min="7" max="7" width="10.625" style="17" customWidth="1"/>
    <col min="8" max="8" width="2.125" style="17" customWidth="1"/>
    <col min="9" max="9" width="10.625" style="17" customWidth="1"/>
    <col min="10" max="10" width="1.625" style="17" customWidth="1"/>
    <col min="11" max="11" width="10.625" style="17" customWidth="1"/>
    <col min="12" max="12" width="1.625" style="17" customWidth="1"/>
    <col min="13" max="13" width="10.625" style="17" customWidth="1"/>
    <col min="14" max="14" width="1.625" style="17" customWidth="1"/>
    <col min="15" max="15" width="10.625" style="17" customWidth="1"/>
    <col min="16" max="16" width="1.625" style="17" customWidth="1"/>
    <col min="17" max="17" width="0.6171875" style="17" customWidth="1"/>
    <col min="18" max="16384" width="9.00390625" style="17" customWidth="1"/>
  </cols>
  <sheetData>
    <row r="1" spans="1:15" ht="12.75">
      <c r="A1" s="27" t="s">
        <v>149</v>
      </c>
      <c r="N1" s="6" t="s">
        <v>132</v>
      </c>
      <c r="O1" s="32">
        <f ca="1">TODAY()</f>
        <v>45329</v>
      </c>
    </row>
    <row r="2" spans="1:15" ht="12.75">
      <c r="A2" s="61" t="s">
        <v>329</v>
      </c>
      <c r="B2" s="65"/>
      <c r="C2" s="65"/>
      <c r="D2" s="65"/>
      <c r="E2" s="65"/>
      <c r="F2" s="65"/>
      <c r="G2" s="65"/>
      <c r="H2" s="65"/>
      <c r="I2" s="65"/>
      <c r="J2" s="65"/>
      <c r="K2" s="65"/>
      <c r="O2" s="29">
        <f>-'Data Entry Page'!R3</f>
        <v>-2024</v>
      </c>
    </row>
    <row r="3" spans="1:15" ht="12.75">
      <c r="A3" s="208" t="s">
        <v>361</v>
      </c>
      <c r="B3" s="149"/>
      <c r="C3" s="149"/>
      <c r="D3" s="149"/>
      <c r="E3" s="149"/>
      <c r="F3" s="149"/>
      <c r="G3" s="149"/>
      <c r="H3" s="149"/>
      <c r="I3" s="149"/>
      <c r="J3" s="149"/>
      <c r="K3" s="149"/>
      <c r="L3" s="21"/>
      <c r="M3" s="21"/>
      <c r="N3" s="21"/>
      <c r="O3" s="21"/>
    </row>
    <row r="4" spans="1:14" ht="12.75">
      <c r="A4" s="67">
        <f>IF(+'Data Entry Page'!A3&lt;&gt;"",+'Data Entry Page'!A3,"")</f>
      </c>
      <c r="B4" s="67"/>
      <c r="C4" s="67"/>
      <c r="E4" s="68">
        <f>IF(+'Data Entry Page'!H3&lt;&gt;"",+'Data Entry Page'!H3,"")</f>
      </c>
      <c r="F4" s="68" t="s">
        <v>134</v>
      </c>
      <c r="G4" s="69">
        <f>IF('Data Entry Page'!J3="","",'Data Entry Page'!J3)</f>
      </c>
      <c r="H4" s="68" t="s">
        <v>134</v>
      </c>
      <c r="I4" s="148">
        <f>IF(+'Data Entry Page'!L3&lt;&gt;"",+'Data Entry Page'!L3,"")</f>
      </c>
      <c r="L4" s="67">
        <f>IF(+'Data Entry Page'!N3&lt;&gt;"",+'Data Entry Page'!N3,"")</f>
      </c>
      <c r="M4" s="67"/>
      <c r="N4" s="67"/>
    </row>
    <row r="5" spans="1:14" ht="12.75">
      <c r="A5" s="101" t="s">
        <v>72</v>
      </c>
      <c r="B5" s="70"/>
      <c r="C5" s="70"/>
      <c r="E5" s="70" t="s">
        <v>372</v>
      </c>
      <c r="F5" s="70"/>
      <c r="G5" s="70"/>
      <c r="H5" s="70"/>
      <c r="I5" s="70"/>
      <c r="L5" s="70" t="s">
        <v>373</v>
      </c>
      <c r="M5" s="70"/>
      <c r="N5" s="70"/>
    </row>
    <row r="6" spans="1:15" ht="13.5" thickBot="1">
      <c r="A6" s="138" t="s">
        <v>151</v>
      </c>
      <c r="B6" s="96"/>
      <c r="C6" s="96"/>
      <c r="D6" s="96"/>
      <c r="E6" s="96"/>
      <c r="F6" s="96"/>
      <c r="G6" s="96"/>
      <c r="H6" s="96"/>
      <c r="I6" s="96"/>
      <c r="J6" s="96"/>
      <c r="K6" s="96"/>
      <c r="L6" s="96"/>
      <c r="M6" s="96"/>
      <c r="N6" s="96"/>
      <c r="O6" s="96"/>
    </row>
    <row r="7" spans="1:14" ht="12.75">
      <c r="A7" s="266" t="s">
        <v>328</v>
      </c>
      <c r="B7" s="266"/>
      <c r="C7" s="266"/>
      <c r="D7" s="266"/>
      <c r="E7" s="266"/>
      <c r="F7" s="266"/>
      <c r="G7" s="266"/>
      <c r="H7" s="266"/>
      <c r="I7" s="266"/>
      <c r="J7" s="266"/>
      <c r="K7" s="266"/>
      <c r="L7" s="266"/>
      <c r="M7" s="266"/>
      <c r="N7" s="266"/>
    </row>
    <row r="8" spans="1:14" ht="12.75">
      <c r="A8" s="266"/>
      <c r="B8" s="266"/>
      <c r="C8" s="266"/>
      <c r="D8" s="266"/>
      <c r="E8" s="266"/>
      <c r="F8" s="266"/>
      <c r="G8" s="266"/>
      <c r="H8" s="266"/>
      <c r="I8" s="266"/>
      <c r="J8" s="266"/>
      <c r="K8" s="266"/>
      <c r="L8" s="266"/>
      <c r="M8" s="266"/>
      <c r="N8" s="266"/>
    </row>
    <row r="9" spans="1:15" ht="12.75">
      <c r="A9" s="112" t="s">
        <v>20</v>
      </c>
      <c r="B9" s="27" t="s">
        <v>242</v>
      </c>
      <c r="O9" s="141">
        <f>IF('Data Entry Page'!F30&lt;&gt;"",+'Data Entry Page'!F30,"")</f>
      </c>
    </row>
    <row r="10" spans="1:13" ht="12.75">
      <c r="A10" s="118" t="s">
        <v>21</v>
      </c>
      <c r="B10" s="27" t="s">
        <v>243</v>
      </c>
      <c r="M10" s="43"/>
    </row>
    <row r="11" spans="1:15" ht="12.75">
      <c r="A11" s="118" t="s">
        <v>22</v>
      </c>
      <c r="B11" s="27" t="s">
        <v>244</v>
      </c>
      <c r="M11" s="142">
        <f>IF(OR('Data Entry Page'!R32&lt;&gt;"",'Data Entry Page'!F33&lt;&gt;""),IF('Data Entry Page'!R32&gt;0,'Data Entry Page'!R32,0),"")</f>
      </c>
      <c r="N11" s="23"/>
      <c r="O11" s="142">
        <f>IF(OR('Data Entry Page'!R33&lt;&gt;"",'Data Entry Page'!F33&lt;&gt;""),IF('Data Entry Page'!R33&gt;0,'Data Entry Page'!R33,0),"")</f>
      </c>
    </row>
    <row r="12" spans="13:15" ht="12.75">
      <c r="M12" s="43" t="s">
        <v>347</v>
      </c>
      <c r="N12" s="43"/>
      <c r="O12" s="43" t="s">
        <v>348</v>
      </c>
    </row>
    <row r="13" spans="1:15" ht="12.75">
      <c r="A13" s="118" t="s">
        <v>23</v>
      </c>
      <c r="B13" s="27" t="s">
        <v>245</v>
      </c>
      <c r="K13" s="43"/>
      <c r="M13" s="43"/>
      <c r="O13" s="143">
        <f>IF(OR('Data Entry Page'!R35&lt;&gt;"",'Data Entry Page'!F33&lt;&gt;""),IF('Data Entry Page'!R35&gt;0,'Data Entry Page'!R35,""),"")</f>
      </c>
    </row>
    <row r="14" spans="1:15" ht="12.75">
      <c r="A14" s="118"/>
      <c r="B14" s="27"/>
      <c r="G14" s="271" t="s">
        <v>3</v>
      </c>
      <c r="H14" s="271"/>
      <c r="I14" s="271"/>
      <c r="J14" s="271"/>
      <c r="K14" s="271"/>
      <c r="M14" s="43"/>
      <c r="O14" s="235"/>
    </row>
    <row r="15" spans="7:15" ht="12.75">
      <c r="G15" s="69" t="s">
        <v>2</v>
      </c>
      <c r="H15" s="43"/>
      <c r="I15" s="69" t="s">
        <v>4</v>
      </c>
      <c r="J15" s="43"/>
      <c r="K15" s="69" t="s">
        <v>5</v>
      </c>
      <c r="L15" s="43"/>
      <c r="M15" s="69" t="s">
        <v>65</v>
      </c>
      <c r="N15" s="43"/>
      <c r="O15" s="69" t="s">
        <v>40</v>
      </c>
    </row>
    <row r="16" spans="1:15" ht="12.75">
      <c r="A16" s="118" t="s">
        <v>24</v>
      </c>
      <c r="B16" s="27" t="s">
        <v>246</v>
      </c>
      <c r="O16" s="21"/>
    </row>
    <row r="17" spans="1:15" ht="12.75">
      <c r="A17" s="112"/>
      <c r="B17" s="17" t="s">
        <v>374</v>
      </c>
      <c r="F17" s="17" t="s">
        <v>135</v>
      </c>
      <c r="G17" s="13">
        <f>IF(OR('Data Entry Page'!F35&lt;&gt;"",'Data Entry Page'!F33&lt;&gt;""),IF('Data Entry Page'!F35&gt;0,'Data Entry Page'!F35,""),"")</f>
      </c>
      <c r="I17" s="75">
        <f>IF(OR('Data Entry Page'!H35&lt;&gt;"",'Data Entry Page'!H33&lt;&gt;""),IF('Data Entry Page'!H35&gt;0,'Data Entry Page'!H35,""),"")</f>
      </c>
      <c r="K17" s="13">
        <f>IF(OR('Data Entry Page'!J35&lt;&gt;"",'Data Entry Page'!J33&lt;&gt;""),IF('Data Entry Page'!J35&gt;0,'Data Entry Page'!J35,""),"")</f>
      </c>
      <c r="M17" s="145">
        <f>IF(OR('Data Entry Page'!L35&lt;&gt;"",'Data Entry Page'!L33&lt;&gt;""),IF('Data Entry Page'!L35&gt;0,'Data Entry Page'!L35,""),"")</f>
      </c>
      <c r="O17" s="144"/>
    </row>
    <row r="18" spans="1:15" ht="12.75">
      <c r="A18" s="112"/>
      <c r="B18" s="27" t="s">
        <v>247</v>
      </c>
      <c r="O18" s="21"/>
    </row>
    <row r="19" spans="1:15" ht="12.75">
      <c r="A19" s="112"/>
      <c r="B19" s="17" t="s">
        <v>375</v>
      </c>
      <c r="F19" s="17" t="s">
        <v>136</v>
      </c>
      <c r="G19" s="75">
        <f>IF(OR('Data Entry Page'!F37&lt;&gt;"",'Data Entry Page'!F33&lt;&gt;""),IF('Data Entry Page'!F37&gt;0,'Data Entry Page'!F37,""),"")</f>
      </c>
      <c r="I19" s="195">
        <f>IF(OR('Data Entry Page'!H37&lt;&gt;"",'Data Entry Page'!H33&lt;&gt;""),IF('Data Entry Page'!H37&gt;0,'Data Entry Page'!H37,""),"")</f>
      </c>
      <c r="K19" s="13">
        <f>IF(OR('Data Entry Page'!J37&lt;&gt;"",'Data Entry Page'!J33&lt;&gt;""),IF('Data Entry Page'!J37&gt;0,'Data Entry Page'!J37,""),"")</f>
      </c>
      <c r="M19" s="196">
        <f>IF(OR('Data Entry Page'!L37&lt;&gt;"",'Data Entry Page'!L33&lt;&gt;""),IF('Data Entry Page'!L37&gt;0,'Data Entry Page'!L37,""),"")</f>
      </c>
      <c r="O19" s="144"/>
    </row>
    <row r="20" spans="1:15" ht="12.75" hidden="1">
      <c r="A20" s="98" t="s">
        <v>60</v>
      </c>
      <c r="O20" s="144">
        <f>IF(O9&lt;&gt;"",IF('Data Entry Page'!F35&gt;0,+'Form B'!M11+'Form B'!O11+'Form B'!O17,+'Form B'!M11+'Form B'!O11+'Form B'!O19),"")</f>
      </c>
    </row>
    <row r="21" spans="1:9" ht="12.75">
      <c r="A21" s="118" t="s">
        <v>25</v>
      </c>
      <c r="B21" s="27" t="s">
        <v>251</v>
      </c>
      <c r="I21" s="144"/>
    </row>
    <row r="22" spans="1:13" ht="26.25" customHeight="1">
      <c r="A22" s="112"/>
      <c r="B22" s="269" t="s">
        <v>161</v>
      </c>
      <c r="C22" s="269"/>
      <c r="D22" s="269"/>
      <c r="E22" s="269"/>
      <c r="F22" s="269"/>
      <c r="G22" s="13">
        <f>IF(AND(O9&lt;&gt;"",'Data Entry Page'!F33="No",G19&lt;&gt;""),'Form B'!G19,IF(OR(G17&lt;&gt;"",G19&lt;&gt;""),'Summary Page'!K17,""))</f>
      </c>
      <c r="I22" s="13">
        <f>IF(AND(O9&lt;&gt;"",'Data Entry Page'!H33="No",I19&lt;&gt;""),I19,IF(OR(I17&lt;&gt;"",I19&lt;&gt;""),'Summary Page'!M17,""))</f>
      </c>
      <c r="K22" s="13">
        <f>IF(AND(O9&lt;&gt;"",'Data Entry Page'!J33="No",K19&lt;&gt;""),K19,IF(OR(K17&lt;&gt;"",K19&lt;&gt;""),'Summary Page'!O17,""))</f>
      </c>
      <c r="M22" s="13">
        <f>IF(AND(O9&lt;&gt;"",'Data Entry Page'!L33="No",M19&lt;&gt;""),M19,IF(OR(M17&lt;&gt;"",M19&lt;&gt;""),'Summary Page'!Q17,""))</f>
      </c>
    </row>
    <row r="23" spans="1:15" ht="12.75">
      <c r="A23" s="118" t="s">
        <v>26</v>
      </c>
      <c r="B23" s="27" t="s">
        <v>249</v>
      </c>
      <c r="I23" s="42"/>
      <c r="O23" s="21"/>
    </row>
    <row r="24" spans="1:15" ht="12.75">
      <c r="A24" s="118"/>
      <c r="B24" s="12" t="s">
        <v>164</v>
      </c>
      <c r="G24" s="13">
        <f>IF($G17&lt;&gt;"",+$G17+G22,IF($G19&lt;&gt;"",+$G19,G22))</f>
      </c>
      <c r="I24" s="13">
        <f>IF($I17&lt;&gt;"",+$I17+I22,IF($I19&lt;&gt;"",+$I19,""))</f>
      </c>
      <c r="K24" s="13">
        <f>IF($K17&lt;&gt;"",+$K17+K22,IF($K19&lt;&gt;"",+$K19,K22))</f>
      </c>
      <c r="M24" s="13">
        <f>IF($M17&lt;&gt;"",+$M17+M22,IF($M19&lt;&gt;"",+$M19,""))</f>
      </c>
      <c r="O24" s="21"/>
    </row>
    <row r="25" spans="1:15" ht="12.75">
      <c r="A25" s="118" t="s">
        <v>27</v>
      </c>
      <c r="B25" s="12" t="s">
        <v>250</v>
      </c>
      <c r="G25" s="133"/>
      <c r="I25" s="42"/>
      <c r="K25" s="133"/>
      <c r="O25" s="21"/>
    </row>
    <row r="26" spans="1:15" ht="12.75" customHeight="1">
      <c r="A26" s="112"/>
      <c r="B26" s="269" t="s">
        <v>162</v>
      </c>
      <c r="C26" s="269"/>
      <c r="D26" s="269"/>
      <c r="E26" s="269"/>
      <c r="F26" s="269"/>
      <c r="G26" s="13">
        <f>IF(G24&lt;&gt;"",IF(G24&lt;1,ROUND(G24,3),ROUND(G24,4)),"")</f>
      </c>
      <c r="H26" s="12"/>
      <c r="I26" s="13">
        <f>IF(I24&lt;&gt;"",IF(I24&lt;1,ROUND(I24,3),ROUND(I24,4)),"")</f>
      </c>
      <c r="K26" s="13">
        <f>IF(K24&lt;&gt;"",IF(K24&lt;1,ROUND(K24,3),ROUND(K24,4)),"")</f>
      </c>
      <c r="M26" s="13">
        <f>IF(M24&lt;&gt;"",IF(M24&lt;1,ROUND(M24,3),ROUND(M24,4)),"")</f>
      </c>
      <c r="O26" s="19"/>
    </row>
    <row r="27" spans="1:15" s="36" customFormat="1" ht="6" customHeight="1">
      <c r="A27" s="122"/>
      <c r="B27" s="12"/>
      <c r="G27" s="197"/>
      <c r="I27" s="197"/>
      <c r="K27" s="197"/>
      <c r="M27" s="197"/>
      <c r="O27" s="197"/>
    </row>
    <row r="28" ht="12.75">
      <c r="B28" s="201" t="s">
        <v>252</v>
      </c>
    </row>
    <row r="29" spans="1:15" ht="39" customHeight="1">
      <c r="A29" s="233" t="s">
        <v>28</v>
      </c>
      <c r="B29" s="270" t="s">
        <v>393</v>
      </c>
      <c r="C29" s="270"/>
      <c r="D29" s="270"/>
      <c r="E29" s="270"/>
      <c r="F29" s="270"/>
      <c r="G29" s="24">
        <f>IF(O9&lt;&gt;"",IF(G26&lt;&gt;"",ROUND((G26*G31)/100,0),'Form A'!I62),"")</f>
      </c>
      <c r="H29" s="107"/>
      <c r="I29" s="24">
        <f>IF(O9&lt;&gt;"",IF(I26&lt;&gt;"",ROUND((I26*I31)/100,0),'Form A'!K62),"")</f>
      </c>
      <c r="J29" s="107"/>
      <c r="K29" s="24">
        <f>IF(O9&lt;&gt;"",IF(K26&lt;&gt;"",ROUND((K26*K31)/100,0),'Form A'!M62),"")</f>
      </c>
      <c r="M29" s="24">
        <f>IF(O9&lt;&gt;"",IF(M26&lt;&gt;"",ROUND((M26*M31)/100,0),'Form A'!O62),"")</f>
      </c>
      <c r="O29" s="24">
        <f>IF(O9&lt;&gt;"",SUM(G29:M29),"")</f>
      </c>
    </row>
    <row r="30" spans="1:2" ht="12.75">
      <c r="A30" s="118" t="s">
        <v>29</v>
      </c>
      <c r="B30" s="147" t="s">
        <v>193</v>
      </c>
    </row>
    <row r="31" spans="1:15" ht="12.75">
      <c r="A31" s="146"/>
      <c r="B31" s="17" t="s">
        <v>137</v>
      </c>
      <c r="G31" s="24">
        <f>IF(O9&lt;&gt;"",'Form A'!I27,"")</f>
      </c>
      <c r="H31" s="107"/>
      <c r="I31" s="24">
        <f>IF(O9&lt;&gt;"",'Form A'!K27,"")</f>
      </c>
      <c r="J31" s="107"/>
      <c r="K31" s="24">
        <f>IF(O9&lt;&gt;"",'Form A'!M27,"")</f>
      </c>
      <c r="L31" s="70"/>
      <c r="M31" s="24">
        <f>IF(O9&lt;&gt;"",'Form A'!O27,"")</f>
      </c>
      <c r="N31" s="70"/>
      <c r="O31" s="24">
        <f>IF(O9&lt;&gt;"",SUM(G31:M31),"")</f>
      </c>
    </row>
    <row r="32" spans="1:15" ht="14.25" customHeight="1">
      <c r="A32" s="112" t="s">
        <v>30</v>
      </c>
      <c r="B32" s="17" t="s">
        <v>391</v>
      </c>
      <c r="O32" s="13">
        <f>IF(O9&lt;&gt;"",ROUND((O29/O31)*100,4),"")</f>
      </c>
    </row>
  </sheetData>
  <sheetProtection password="E008" sheet="1"/>
  <mergeCells count="5">
    <mergeCell ref="B29:F29"/>
    <mergeCell ref="B22:F22"/>
    <mergeCell ref="A7:N8"/>
    <mergeCell ref="B26:F26"/>
    <mergeCell ref="G14:K14"/>
  </mergeCells>
  <printOptions/>
  <pageMargins left="0" right="0" top="0.25" bottom="0" header="0.25" footer="0"/>
  <pageSetup fitToHeight="1" fitToWidth="1" horizontalDpi="600" verticalDpi="600" orientation="portrait" scale="93" r:id="rId1"/>
  <headerFooter>
    <oddHeader>&amp;R
</oddHeader>
    <oddFooter>&amp;L&amp;"Times New Roman,Bold"&amp;10(Form Revised 4-2021)&amp;C&amp;"Times New Roman,Bold"&amp;10Form B</oddFooter>
  </headerFooter>
</worksheet>
</file>

<file path=xl/worksheets/sheet5.xml><?xml version="1.0" encoding="utf-8"?>
<worksheet xmlns="http://schemas.openxmlformats.org/spreadsheetml/2006/main" xmlns:r="http://schemas.openxmlformats.org/officeDocument/2006/relationships">
  <dimension ref="A1:P42"/>
  <sheetViews>
    <sheetView showGridLines="0" zoomScalePageLayoutView="0" workbookViewId="0" topLeftCell="A1">
      <selection activeCell="Q1" sqref="Q1:Q16384"/>
    </sheetView>
  </sheetViews>
  <sheetFormatPr defaultColWidth="9.00390625" defaultRowHeight="15.75"/>
  <cols>
    <col min="1" max="1" width="3.125" style="98" customWidth="1"/>
    <col min="2" max="2" width="3.125" style="98" hidden="1" customWidth="1"/>
    <col min="3" max="6" width="10.625" style="17" customWidth="1"/>
    <col min="7" max="7" width="1.625" style="17" customWidth="1"/>
    <col min="8" max="8" width="5.625" style="17" customWidth="1"/>
    <col min="9" max="9" width="1.625" style="17" customWidth="1"/>
    <col min="10" max="10" width="10.625" style="17" customWidth="1"/>
    <col min="11" max="11" width="1.625" style="17" customWidth="1"/>
    <col min="12" max="12" width="9.625" style="17" customWidth="1"/>
    <col min="13" max="13" width="2.625" style="17" customWidth="1"/>
    <col min="14" max="14" width="12.625" style="17" customWidth="1"/>
    <col min="15" max="15" width="3.625" style="17" customWidth="1"/>
    <col min="16" max="16" width="2.625" style="17" customWidth="1"/>
    <col min="17" max="16384" width="9.00390625" style="17" customWidth="1"/>
  </cols>
  <sheetData>
    <row r="1" spans="1:15" ht="12.75">
      <c r="A1" s="27" t="s">
        <v>149</v>
      </c>
      <c r="B1" s="99"/>
      <c r="C1" s="27"/>
      <c r="D1" s="27"/>
      <c r="E1" s="27"/>
      <c r="F1" s="27"/>
      <c r="G1" s="27"/>
      <c r="H1" s="27"/>
      <c r="I1" s="27"/>
      <c r="J1" s="27"/>
      <c r="K1" s="27"/>
      <c r="L1" s="66"/>
      <c r="M1" s="6" t="s">
        <v>132</v>
      </c>
      <c r="N1" s="32">
        <f ca="1">TODAY()</f>
        <v>45329</v>
      </c>
      <c r="O1" s="27"/>
    </row>
    <row r="2" spans="1:14" ht="12.75">
      <c r="A2" s="61" t="s">
        <v>331</v>
      </c>
      <c r="B2" s="150"/>
      <c r="C2" s="65"/>
      <c r="D2" s="65"/>
      <c r="E2" s="65"/>
      <c r="F2" s="65"/>
      <c r="G2" s="65"/>
      <c r="H2" s="65"/>
      <c r="I2" s="65"/>
      <c r="J2" s="65"/>
      <c r="K2" s="65"/>
      <c r="L2" s="65"/>
      <c r="M2" s="65"/>
      <c r="N2" s="29">
        <f>-'Data Entry Page'!R3</f>
        <v>-2024</v>
      </c>
    </row>
    <row r="3" spans="1:15" ht="12.75">
      <c r="A3" s="61" t="s">
        <v>361</v>
      </c>
      <c r="B3" s="150"/>
      <c r="C3" s="65"/>
      <c r="D3" s="65"/>
      <c r="E3" s="65"/>
      <c r="F3" s="65"/>
      <c r="G3" s="65"/>
      <c r="H3" s="149"/>
      <c r="I3" s="149"/>
      <c r="J3" s="149"/>
      <c r="K3" s="65"/>
      <c r="L3" s="65"/>
      <c r="M3" s="65"/>
      <c r="N3" s="151"/>
      <c r="O3" s="6"/>
    </row>
    <row r="4" spans="1:15" ht="12.75">
      <c r="A4" s="67">
        <f>IF(+'Data Entry Page'!A3&lt;&gt;"",+'Data Entry Page'!A3,"")</f>
      </c>
      <c r="B4" s="67"/>
      <c r="C4" s="67"/>
      <c r="D4" s="67"/>
      <c r="F4" s="68">
        <f>IF(+'Data Entry Page'!H3&lt;&gt;"",+'Data Entry Page'!H3,"")</f>
      </c>
      <c r="G4" s="68" t="s">
        <v>80</v>
      </c>
      <c r="H4" s="148">
        <f>IF(+'Data Entry Page'!J3&lt;&gt;"",+'Data Entry Page'!J3,"")</f>
      </c>
      <c r="I4" s="148" t="s">
        <v>80</v>
      </c>
      <c r="J4" s="148">
        <f>IF(+'Data Entry Page'!L3&lt;&gt;"",+'Data Entry Page'!L3,"")</f>
      </c>
      <c r="M4" s="67"/>
      <c r="N4" s="67" t="s">
        <v>74</v>
      </c>
      <c r="O4" s="67"/>
    </row>
    <row r="5" spans="1:15" ht="12.75">
      <c r="A5" s="101" t="s">
        <v>72</v>
      </c>
      <c r="B5" s="101"/>
      <c r="C5" s="70"/>
      <c r="D5" s="70"/>
      <c r="F5" s="70" t="s">
        <v>372</v>
      </c>
      <c r="G5" s="70"/>
      <c r="H5" s="70"/>
      <c r="I5" s="70"/>
      <c r="J5" s="70"/>
      <c r="M5" s="70" t="s">
        <v>373</v>
      </c>
      <c r="N5" s="70"/>
      <c r="O5" s="70"/>
    </row>
    <row r="6" spans="1:16" ht="13.5" thickBot="1">
      <c r="A6" s="96" t="s">
        <v>154</v>
      </c>
      <c r="B6" s="96"/>
      <c r="C6" s="96"/>
      <c r="D6" s="96"/>
      <c r="E6" s="96"/>
      <c r="F6" s="96"/>
      <c r="G6" s="96"/>
      <c r="H6" s="96"/>
      <c r="I6" s="96"/>
      <c r="J6" s="96"/>
      <c r="K6" s="96"/>
      <c r="L6" s="96"/>
      <c r="M6" s="96"/>
      <c r="N6" s="96"/>
      <c r="O6" s="96"/>
      <c r="P6" s="96"/>
    </row>
    <row r="7" spans="1:15" ht="12.75" customHeight="1">
      <c r="A7" s="272" t="s">
        <v>184</v>
      </c>
      <c r="B7" s="272"/>
      <c r="C7" s="272"/>
      <c r="D7" s="272"/>
      <c r="E7" s="272"/>
      <c r="F7" s="272"/>
      <c r="G7" s="272"/>
      <c r="H7" s="272"/>
      <c r="I7" s="272"/>
      <c r="J7" s="272"/>
      <c r="K7" s="272"/>
      <c r="L7" s="272"/>
      <c r="M7" s="272"/>
      <c r="N7" s="272"/>
      <c r="O7" s="272"/>
    </row>
    <row r="8" spans="1:15" ht="12.75">
      <c r="A8" s="270"/>
      <c r="B8" s="270"/>
      <c r="C8" s="270"/>
      <c r="D8" s="270"/>
      <c r="E8" s="270"/>
      <c r="F8" s="270"/>
      <c r="G8" s="270"/>
      <c r="H8" s="270"/>
      <c r="I8" s="270"/>
      <c r="J8" s="270"/>
      <c r="K8" s="270"/>
      <c r="L8" s="270"/>
      <c r="M8" s="270"/>
      <c r="N8" s="270"/>
      <c r="O8" s="270"/>
    </row>
    <row r="9" spans="1:15" ht="12.75">
      <c r="A9" s="270"/>
      <c r="B9" s="270"/>
      <c r="C9" s="270"/>
      <c r="D9" s="270"/>
      <c r="E9" s="270"/>
      <c r="F9" s="270"/>
      <c r="G9" s="270"/>
      <c r="H9" s="270"/>
      <c r="I9" s="270"/>
      <c r="J9" s="270"/>
      <c r="K9" s="270"/>
      <c r="L9" s="270"/>
      <c r="M9" s="270"/>
      <c r="N9" s="270"/>
      <c r="O9" s="270"/>
    </row>
    <row r="10" spans="1:15" ht="12.75">
      <c r="A10" s="205"/>
      <c r="B10" s="205"/>
      <c r="C10" s="205"/>
      <c r="D10" s="205"/>
      <c r="E10" s="205"/>
      <c r="F10" s="205"/>
      <c r="G10" s="205"/>
      <c r="H10" s="205"/>
      <c r="I10" s="205"/>
      <c r="J10" s="205"/>
      <c r="K10" s="205"/>
      <c r="L10" s="205"/>
      <c r="M10" s="205"/>
      <c r="N10" s="205"/>
      <c r="O10" s="205"/>
    </row>
    <row r="11" spans="1:14" ht="12.75">
      <c r="A11" s="112" t="s">
        <v>20</v>
      </c>
      <c r="B11" s="112" t="s">
        <v>85</v>
      </c>
      <c r="C11" s="27" t="s">
        <v>376</v>
      </c>
      <c r="N11" s="5">
        <f>IF(OR('Data Entry Page'!R45&lt;&gt;"",'Data Entry Page'!R46&lt;&gt;"",'Data Entry Page'!R47&lt;&gt;"",'Data Entry Page'!R48&lt;&gt;""),'Data Entry Page'!R44,"")</f>
      </c>
    </row>
    <row r="12" spans="1:14" ht="12.75">
      <c r="A12" s="112" t="s">
        <v>21</v>
      </c>
      <c r="B12" s="112" t="s">
        <v>85</v>
      </c>
      <c r="C12" s="273" t="s">
        <v>351</v>
      </c>
      <c r="D12" s="266"/>
      <c r="E12" s="266"/>
      <c r="F12" s="266"/>
      <c r="G12" s="266"/>
      <c r="H12" s="266"/>
      <c r="I12" s="266"/>
      <c r="J12" s="266"/>
      <c r="K12" s="266"/>
      <c r="L12" s="266"/>
      <c r="N12" s="8"/>
    </row>
    <row r="13" spans="1:14" ht="12.75">
      <c r="A13" s="112"/>
      <c r="B13" s="112"/>
      <c r="C13" s="266"/>
      <c r="D13" s="266"/>
      <c r="E13" s="266"/>
      <c r="F13" s="266"/>
      <c r="G13" s="266"/>
      <c r="H13" s="266"/>
      <c r="I13" s="266"/>
      <c r="J13" s="266"/>
      <c r="K13" s="266"/>
      <c r="L13" s="266"/>
      <c r="N13" s="8"/>
    </row>
    <row r="14" spans="1:14" ht="12.75">
      <c r="A14" s="112"/>
      <c r="B14" s="112"/>
      <c r="C14" s="266"/>
      <c r="D14" s="266"/>
      <c r="E14" s="266"/>
      <c r="F14" s="266"/>
      <c r="G14" s="266"/>
      <c r="H14" s="266"/>
      <c r="I14" s="266"/>
      <c r="J14" s="266"/>
      <c r="K14" s="266"/>
      <c r="L14" s="266"/>
      <c r="N14" s="8"/>
    </row>
    <row r="15" spans="3:14" ht="12.75">
      <c r="C15" s="266"/>
      <c r="D15" s="266"/>
      <c r="E15" s="266"/>
      <c r="F15" s="266"/>
      <c r="G15" s="266"/>
      <c r="H15" s="266"/>
      <c r="I15" s="266"/>
      <c r="J15" s="266"/>
      <c r="K15" s="266"/>
      <c r="L15" s="266"/>
      <c r="N15" s="5">
        <f>IF('Data Entry Page'!R45&lt;&gt;"",ROUND('Data Entry Page'!R45,0),"")</f>
      </c>
    </row>
    <row r="16" spans="1:14" ht="12.75">
      <c r="A16" s="112" t="s">
        <v>22</v>
      </c>
      <c r="B16" s="112" t="s">
        <v>85</v>
      </c>
      <c r="C16" s="273" t="s">
        <v>377</v>
      </c>
      <c r="D16" s="274"/>
      <c r="E16" s="274"/>
      <c r="F16" s="274"/>
      <c r="G16" s="274"/>
      <c r="H16" s="274"/>
      <c r="I16" s="274"/>
      <c r="J16" s="274"/>
      <c r="K16" s="274"/>
      <c r="L16" s="274"/>
      <c r="M16" s="12"/>
      <c r="N16" s="23"/>
    </row>
    <row r="17" spans="1:14" ht="12.75">
      <c r="A17" s="112"/>
      <c r="B17" s="112"/>
      <c r="C17" s="274"/>
      <c r="D17" s="274"/>
      <c r="E17" s="274"/>
      <c r="F17" s="274"/>
      <c r="G17" s="274"/>
      <c r="H17" s="274"/>
      <c r="I17" s="274"/>
      <c r="J17" s="274"/>
      <c r="K17" s="274"/>
      <c r="L17" s="274"/>
      <c r="N17" s="23"/>
    </row>
    <row r="18" spans="1:14" ht="12.75">
      <c r="A18" s="112"/>
      <c r="B18" s="112"/>
      <c r="C18" s="274"/>
      <c r="D18" s="274"/>
      <c r="E18" s="274"/>
      <c r="F18" s="274"/>
      <c r="G18" s="274"/>
      <c r="H18" s="274"/>
      <c r="I18" s="274"/>
      <c r="J18" s="274"/>
      <c r="K18" s="274"/>
      <c r="L18" s="274"/>
      <c r="N18" s="5">
        <f>IF('Data Entry Page'!R46&lt;&gt;"",ROUND('Data Entry Page'!R46,0),"")</f>
      </c>
    </row>
    <row r="19" spans="1:14" ht="12.75">
      <c r="A19" s="152" t="s">
        <v>23</v>
      </c>
      <c r="B19" s="112" t="s">
        <v>85</v>
      </c>
      <c r="C19" s="153" t="s">
        <v>349</v>
      </c>
      <c r="D19" s="86"/>
      <c r="E19" s="86"/>
      <c r="F19" s="86"/>
      <c r="G19" s="86"/>
      <c r="H19" s="86"/>
      <c r="I19" s="86"/>
      <c r="J19" s="86"/>
      <c r="K19" s="86"/>
      <c r="L19" s="154"/>
      <c r="N19" s="23"/>
    </row>
    <row r="20" spans="1:14" ht="12.75">
      <c r="A20" s="16"/>
      <c r="B20" s="17"/>
      <c r="C20" s="269" t="s">
        <v>378</v>
      </c>
      <c r="D20" s="266"/>
      <c r="E20" s="266"/>
      <c r="F20" s="266"/>
      <c r="G20" s="266"/>
      <c r="H20" s="266"/>
      <c r="I20" s="266"/>
      <c r="J20" s="266"/>
      <c r="K20" s="266"/>
      <c r="L20" s="266"/>
      <c r="M20" s="266"/>
      <c r="N20" s="23"/>
    </row>
    <row r="21" spans="1:14" ht="12.75">
      <c r="A21" s="16"/>
      <c r="B21" s="17"/>
      <c r="C21" s="269"/>
      <c r="D21" s="266"/>
      <c r="E21" s="266"/>
      <c r="F21" s="266"/>
      <c r="G21" s="266"/>
      <c r="H21" s="266"/>
      <c r="I21" s="266"/>
      <c r="J21" s="266"/>
      <c r="K21" s="266"/>
      <c r="L21" s="266"/>
      <c r="M21" s="266"/>
      <c r="N21" s="23"/>
    </row>
    <row r="22" spans="1:14" ht="12.75">
      <c r="A22" s="16"/>
      <c r="B22" s="17"/>
      <c r="C22" s="266"/>
      <c r="D22" s="266"/>
      <c r="E22" s="266"/>
      <c r="F22" s="266"/>
      <c r="G22" s="266"/>
      <c r="H22" s="266"/>
      <c r="I22" s="266"/>
      <c r="J22" s="266"/>
      <c r="K22" s="266"/>
      <c r="L22" s="266"/>
      <c r="M22" s="266"/>
      <c r="N22" s="5">
        <f>IF('Data Entry Page'!R47&lt;&gt;"",ROUND('Data Entry Page'!R47,0),"")</f>
      </c>
    </row>
    <row r="23" spans="1:14" ht="12.75">
      <c r="A23" s="152" t="s">
        <v>24</v>
      </c>
      <c r="B23" s="17"/>
      <c r="C23" s="27" t="s">
        <v>152</v>
      </c>
      <c r="N23" s="5">
        <f>IF(OR(N15&lt;&gt;"",N18&lt;&gt;"",N22&lt;&gt;""),IF(+'Data Entry Page'!R45+'Data Entry Page'!R46+'Data Entry Page'!R47+'Data Entry Page'!R48+'Data Entry Page'!P50&gt;0,+'Form C'!N15+'Form C'!N18+'Form C'!N22,0),"")</f>
      </c>
    </row>
    <row r="24" spans="1:14" ht="12.75">
      <c r="A24" s="152" t="s">
        <v>25</v>
      </c>
      <c r="B24" s="112" t="s">
        <v>85</v>
      </c>
      <c r="C24" s="76" t="s">
        <v>350</v>
      </c>
      <c r="N24" s="23"/>
    </row>
    <row r="25" spans="1:14" ht="12.75" customHeight="1">
      <c r="A25" s="155"/>
      <c r="B25" s="156"/>
      <c r="C25" s="270" t="s">
        <v>118</v>
      </c>
      <c r="D25" s="270"/>
      <c r="E25" s="270"/>
      <c r="F25" s="270"/>
      <c r="G25" s="270"/>
      <c r="H25" s="270"/>
      <c r="I25" s="270"/>
      <c r="J25" s="270"/>
      <c r="K25" s="270"/>
      <c r="L25" s="270"/>
      <c r="M25" s="270"/>
      <c r="N25" s="23"/>
    </row>
    <row r="26" spans="1:14" ht="12.75">
      <c r="A26" s="155"/>
      <c r="B26" s="156"/>
      <c r="C26" s="270"/>
      <c r="D26" s="270"/>
      <c r="E26" s="270"/>
      <c r="F26" s="270"/>
      <c r="G26" s="270"/>
      <c r="H26" s="270"/>
      <c r="I26" s="270"/>
      <c r="J26" s="270"/>
      <c r="K26" s="270"/>
      <c r="L26" s="270"/>
      <c r="M26" s="270"/>
      <c r="N26" s="23"/>
    </row>
    <row r="27" spans="1:14" ht="12.75">
      <c r="A27" s="155"/>
      <c r="B27" s="156"/>
      <c r="C27" s="270"/>
      <c r="D27" s="270"/>
      <c r="E27" s="270"/>
      <c r="F27" s="270"/>
      <c r="G27" s="270"/>
      <c r="H27" s="270"/>
      <c r="I27" s="270"/>
      <c r="J27" s="270"/>
      <c r="K27" s="270"/>
      <c r="L27" s="270"/>
      <c r="M27" s="270"/>
      <c r="N27" s="5">
        <f>IF('Data Entry Page'!R48&lt;&gt;"",ROUND('Data Entry Page'!R48,0),"")</f>
      </c>
    </row>
    <row r="28" spans="1:14" ht="12.75">
      <c r="A28" s="152" t="s">
        <v>26</v>
      </c>
      <c r="B28" s="12"/>
      <c r="C28" s="76" t="s">
        <v>153</v>
      </c>
      <c r="N28" s="23"/>
    </row>
    <row r="29" spans="1:14" ht="12.75">
      <c r="A29" s="112"/>
      <c r="C29" s="274" t="s">
        <v>183</v>
      </c>
      <c r="D29" s="274"/>
      <c r="E29" s="274"/>
      <c r="F29" s="274"/>
      <c r="G29" s="274"/>
      <c r="H29" s="274"/>
      <c r="I29" s="274"/>
      <c r="J29" s="274"/>
      <c r="K29" s="274"/>
      <c r="L29" s="274"/>
      <c r="M29" s="266"/>
      <c r="N29" s="23"/>
    </row>
    <row r="30" spans="1:14" ht="12.75">
      <c r="A30" s="112"/>
      <c r="C30" s="274"/>
      <c r="D30" s="274"/>
      <c r="E30" s="274"/>
      <c r="F30" s="274"/>
      <c r="G30" s="274"/>
      <c r="H30" s="274"/>
      <c r="I30" s="274"/>
      <c r="J30" s="274"/>
      <c r="K30" s="274"/>
      <c r="L30" s="274"/>
      <c r="M30" s="266"/>
      <c r="N30" s="23"/>
    </row>
    <row r="31" spans="1:14" ht="12.75">
      <c r="A31" s="112"/>
      <c r="C31" s="274"/>
      <c r="D31" s="274"/>
      <c r="E31" s="274"/>
      <c r="F31" s="274"/>
      <c r="G31" s="274"/>
      <c r="H31" s="274"/>
      <c r="I31" s="274"/>
      <c r="J31" s="274"/>
      <c r="K31" s="274"/>
      <c r="L31" s="274"/>
      <c r="M31" s="266"/>
      <c r="N31" s="23"/>
    </row>
    <row r="32" spans="1:14" ht="12.75">
      <c r="A32" s="157"/>
      <c r="B32" s="158"/>
      <c r="C32" s="274"/>
      <c r="D32" s="274"/>
      <c r="E32" s="274"/>
      <c r="F32" s="274"/>
      <c r="G32" s="274"/>
      <c r="H32" s="274"/>
      <c r="I32" s="274"/>
      <c r="J32" s="274"/>
      <c r="K32" s="274"/>
      <c r="L32" s="274"/>
      <c r="M32" s="266"/>
      <c r="N32" s="5">
        <f>IF(OR(N23&lt;&gt;"",N27&lt;&gt;""),IF(+'Data Entry Page'!R45+'Data Entry Page'!R46+'Data Entry Page'!R47+'Data Entry Page'!R48+'Data Entry Page'!P50&gt;0,+'Form C'!N23-'Form C'!N27,0),"")</f>
      </c>
    </row>
    <row r="33" spans="1:3" ht="12.75">
      <c r="A33" s="152" t="s">
        <v>27</v>
      </c>
      <c r="B33" s="12"/>
      <c r="C33" s="76" t="s">
        <v>182</v>
      </c>
    </row>
    <row r="34" spans="1:14" ht="13.5" thickBot="1">
      <c r="A34" s="16"/>
      <c r="B34" s="86"/>
      <c r="C34" s="12" t="s">
        <v>379</v>
      </c>
      <c r="N34" s="159">
        <f>IF(OR(N11&lt;&gt;"",N32&lt;&gt;""),IF(+'Data Entry Page'!R45+'Data Entry Page'!R46+'Data Entry Page'!R47+'Data Entry Page'!R48+'Data Entry Page'!P50&gt;0,IF(+'Form C'!N32/'Form C'!N11*100&lt;1,ROUND(+'Form C'!N32/'Form C'!N11*100,3),ROUND(+'Form C'!N32/'Form C'!N11*100,4)),0),"")</f>
      </c>
    </row>
    <row r="35" spans="1:14" ht="13.5" thickTop="1">
      <c r="A35" s="152" t="s">
        <v>28</v>
      </c>
      <c r="B35" s="112" t="s">
        <v>85</v>
      </c>
      <c r="C35" s="76" t="s">
        <v>185</v>
      </c>
      <c r="M35" s="160"/>
      <c r="N35" s="161"/>
    </row>
    <row r="36" spans="1:3" ht="12.75">
      <c r="A36" s="152" t="s">
        <v>29</v>
      </c>
      <c r="B36" s="17"/>
      <c r="C36" s="27" t="s">
        <v>181</v>
      </c>
    </row>
    <row r="37" spans="1:14" ht="13.5" thickBot="1">
      <c r="A37" s="17"/>
      <c r="B37" s="17"/>
      <c r="C37" s="27" t="s">
        <v>303</v>
      </c>
      <c r="H37" s="162"/>
      <c r="I37" s="162"/>
      <c r="N37" s="163">
        <f>IF(OR(N34&lt;&gt;"",N35&lt;&gt;""),+N34-N35,"")</f>
      </c>
    </row>
    <row r="38" spans="1:2" ht="13.5" thickTop="1">
      <c r="A38" s="17"/>
      <c r="B38" s="17"/>
    </row>
    <row r="39" spans="1:15" ht="12.75">
      <c r="A39" s="16" t="s">
        <v>63</v>
      </c>
      <c r="C39" s="274" t="s">
        <v>64</v>
      </c>
      <c r="D39" s="274"/>
      <c r="E39" s="274"/>
      <c r="F39" s="274"/>
      <c r="G39" s="274"/>
      <c r="H39" s="274"/>
      <c r="I39" s="274"/>
      <c r="J39" s="274"/>
      <c r="K39" s="274"/>
      <c r="L39" s="274"/>
      <c r="M39" s="274"/>
      <c r="N39" s="274"/>
      <c r="O39" s="274"/>
    </row>
    <row r="40" spans="1:14" ht="12.75" hidden="1">
      <c r="A40" s="98" t="s">
        <v>60</v>
      </c>
      <c r="L40" s="21"/>
      <c r="M40" s="21"/>
      <c r="N40" s="5">
        <f>IF(OR(N11&lt;&gt;"",N15&lt;&gt;"",N18&lt;&gt;"",N22&lt;&gt;"",N27&lt;&gt;""),+N15+N18+N22+N27,"")</f>
      </c>
    </row>
    <row r="41" ht="12.75"/>
    <row r="42" spans="1:15" ht="12.75">
      <c r="A42" s="65"/>
      <c r="B42" s="70"/>
      <c r="C42" s="70"/>
      <c r="D42" s="70"/>
      <c r="E42" s="70"/>
      <c r="F42" s="70"/>
      <c r="G42" s="70"/>
      <c r="H42" s="70"/>
      <c r="I42" s="70"/>
      <c r="J42" s="70"/>
      <c r="K42" s="70"/>
      <c r="L42" s="70"/>
      <c r="M42" s="70"/>
      <c r="N42" s="70"/>
      <c r="O42" s="70"/>
    </row>
    <row r="43" ht="12.75"/>
  </sheetData>
  <sheetProtection password="E008" sheet="1"/>
  <mergeCells count="7">
    <mergeCell ref="A7:O9"/>
    <mergeCell ref="C12:L15"/>
    <mergeCell ref="C16:L18"/>
    <mergeCell ref="C39:O39"/>
    <mergeCell ref="C20:M22"/>
    <mergeCell ref="C29:M32"/>
    <mergeCell ref="C25:M27"/>
  </mergeCells>
  <printOptions/>
  <pageMargins left="0" right="0" top="0.25" bottom="0" header="0.25" footer="0"/>
  <pageSetup orientation="portrait" scale="90" r:id="rId3"/>
  <headerFooter>
    <oddHeader>&amp;R
</oddHeader>
    <oddFooter>&amp;L&amp;"Times New Roman,Bold"&amp;10(Form Revised 12-2017)&amp;C&amp;"Times New Roman,Bold"&amp;10Form C</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C64"/>
  <sheetViews>
    <sheetView showGridLines="0" zoomScalePageLayoutView="0" workbookViewId="0" topLeftCell="A1">
      <selection activeCell="S23" sqref="S23"/>
    </sheetView>
  </sheetViews>
  <sheetFormatPr defaultColWidth="9.00390625" defaultRowHeight="15.75"/>
  <cols>
    <col min="1" max="1" width="4.375" style="1" customWidth="1"/>
    <col min="2" max="2" width="1.625" style="1" customWidth="1"/>
    <col min="3" max="3" width="8.625" style="1" customWidth="1"/>
    <col min="4" max="4" width="1.625" style="1" customWidth="1"/>
    <col min="5" max="5" width="15.50390625" style="1" customWidth="1"/>
    <col min="6" max="6" width="4.625" style="1" customWidth="1"/>
    <col min="7" max="7" width="8.625" style="1" customWidth="1"/>
    <col min="8" max="8" width="4.625" style="1" customWidth="1"/>
    <col min="9" max="9" width="6.625" style="1" customWidth="1"/>
    <col min="10" max="10" width="1.625" style="1" customWidth="1"/>
    <col min="11" max="11" width="9.625" style="1" customWidth="1"/>
    <col min="12" max="12" width="0.5" style="1" customWidth="1"/>
    <col min="13" max="13" width="9.625" style="1" customWidth="1"/>
    <col min="14" max="14" width="0.5" style="1" customWidth="1"/>
    <col min="15" max="15" width="9.625" style="1" customWidth="1"/>
    <col min="16" max="16" width="0.5" style="1" customWidth="1"/>
    <col min="17" max="17" width="9.625" style="1" customWidth="1"/>
    <col min="18" max="18" width="0.5" style="1" customWidth="1"/>
    <col min="19" max="19" width="9.625" style="1" customWidth="1"/>
    <col min="20" max="20" width="0.37109375" style="1" customWidth="1"/>
    <col min="21" max="21" width="0.12890625" style="1" customWidth="1"/>
    <col min="22" max="16384" width="9.00390625" style="1" customWidth="1"/>
  </cols>
  <sheetData>
    <row r="1" spans="1:19" s="17" customFormat="1" ht="12.75">
      <c r="A1" s="27" t="s">
        <v>149</v>
      </c>
      <c r="B1" s="27"/>
      <c r="Q1" s="66"/>
      <c r="R1" s="6" t="s">
        <v>132</v>
      </c>
      <c r="S1" s="32">
        <f ca="1">TODAY()</f>
        <v>45329</v>
      </c>
    </row>
    <row r="2" spans="1:19" s="17" customFormat="1" ht="12.75">
      <c r="A2" s="26" t="s">
        <v>332</v>
      </c>
      <c r="B2" s="26"/>
      <c r="C2" s="26"/>
      <c r="D2" s="26"/>
      <c r="E2" s="26"/>
      <c r="F2" s="26"/>
      <c r="G2" s="26"/>
      <c r="H2" s="26"/>
      <c r="I2" s="26"/>
      <c r="J2" s="26"/>
      <c r="K2" s="26"/>
      <c r="L2" s="26"/>
      <c r="M2" s="26"/>
      <c r="N2" s="26"/>
      <c r="P2" s="26"/>
      <c r="S2" s="29">
        <f>-'Data Entry Page'!R3</f>
        <v>-2024</v>
      </c>
    </row>
    <row r="3" spans="1:19" s="17" customFormat="1" ht="12.75">
      <c r="A3" s="26" t="s">
        <v>361</v>
      </c>
      <c r="B3" s="26"/>
      <c r="C3" s="26"/>
      <c r="D3" s="26"/>
      <c r="E3" s="26"/>
      <c r="F3" s="26"/>
      <c r="G3" s="26"/>
      <c r="H3" s="26"/>
      <c r="I3" s="26"/>
      <c r="J3" s="26"/>
      <c r="K3" s="26"/>
      <c r="L3" s="26"/>
      <c r="M3" s="26"/>
      <c r="N3" s="26"/>
      <c r="O3" s="21"/>
      <c r="P3" s="26"/>
      <c r="Q3" s="21"/>
      <c r="R3" s="21"/>
      <c r="S3" s="66"/>
    </row>
    <row r="4" spans="1:17" s="17" customFormat="1" ht="12.75">
      <c r="A4" s="67">
        <f>IF('Data Entry Page'!A3:E3="","",'Data Entry Page'!A3:E3)</f>
      </c>
      <c r="B4" s="67"/>
      <c r="C4" s="67"/>
      <c r="D4" s="67"/>
      <c r="E4" s="67"/>
      <c r="G4" s="69">
        <f>IF('Data Entry Page'!H3="","",'Data Entry Page'!H3)</f>
      </c>
      <c r="H4" s="68" t="s">
        <v>80</v>
      </c>
      <c r="I4" s="69">
        <f>IF('Data Entry Page'!J3="","",'Data Entry Page'!J3)</f>
      </c>
      <c r="J4" s="68" t="s">
        <v>80</v>
      </c>
      <c r="K4" s="69">
        <f>IF('Data Entry Page'!L3="","",'Data Entry Page'!L3)</f>
      </c>
      <c r="L4" s="21"/>
      <c r="O4" s="271">
        <f>IF('Data Entry Page'!N3="","",'Data Entry Page'!N3)</f>
      </c>
      <c r="P4" s="271"/>
      <c r="Q4" s="271"/>
    </row>
    <row r="5" spans="1:20" s="17" customFormat="1" ht="13.5" thickBot="1">
      <c r="A5" s="96" t="s">
        <v>72</v>
      </c>
      <c r="B5" s="96"/>
      <c r="C5" s="96"/>
      <c r="D5" s="96"/>
      <c r="E5" s="96"/>
      <c r="F5" s="96"/>
      <c r="G5" s="97" t="s">
        <v>372</v>
      </c>
      <c r="H5" s="97"/>
      <c r="I5" s="97"/>
      <c r="J5" s="97"/>
      <c r="K5" s="97"/>
      <c r="L5" s="96"/>
      <c r="M5" s="96"/>
      <c r="N5" s="96"/>
      <c r="O5" s="97" t="s">
        <v>373</v>
      </c>
      <c r="P5" s="97"/>
      <c r="Q5" s="97"/>
      <c r="R5" s="96"/>
      <c r="S5" s="96"/>
      <c r="T5" s="96"/>
    </row>
    <row r="6" spans="1:19" ht="12.75">
      <c r="A6" s="275" t="s">
        <v>147</v>
      </c>
      <c r="B6" s="276"/>
      <c r="C6" s="276"/>
      <c r="D6" s="276"/>
      <c r="E6" s="276"/>
      <c r="F6" s="276"/>
      <c r="G6" s="276"/>
      <c r="H6" s="276"/>
      <c r="I6" s="276"/>
      <c r="J6" s="276"/>
      <c r="K6" s="276"/>
      <c r="L6" s="277"/>
      <c r="M6" s="277"/>
      <c r="N6" s="277"/>
      <c r="O6" s="277"/>
      <c r="P6" s="277"/>
      <c r="Q6" s="277"/>
      <c r="R6" s="277"/>
      <c r="S6" s="277"/>
    </row>
    <row r="7" spans="1:19" ht="12.75">
      <c r="A7" s="276"/>
      <c r="B7" s="276"/>
      <c r="C7" s="276"/>
      <c r="D7" s="276"/>
      <c r="E7" s="276"/>
      <c r="F7" s="276"/>
      <c r="G7" s="276"/>
      <c r="H7" s="276"/>
      <c r="I7" s="276"/>
      <c r="J7" s="276"/>
      <c r="K7" s="276"/>
      <c r="L7" s="277"/>
      <c r="M7" s="277"/>
      <c r="N7" s="277"/>
      <c r="O7" s="277"/>
      <c r="P7" s="277"/>
      <c r="Q7" s="277"/>
      <c r="R7" s="277"/>
      <c r="S7" s="277"/>
    </row>
    <row r="8" spans="1:19" ht="12.75">
      <c r="A8" s="276"/>
      <c r="B8" s="276"/>
      <c r="C8" s="276"/>
      <c r="D8" s="276"/>
      <c r="E8" s="276"/>
      <c r="F8" s="276"/>
      <c r="G8" s="276"/>
      <c r="H8" s="276"/>
      <c r="I8" s="276"/>
      <c r="J8" s="276"/>
      <c r="K8" s="276"/>
      <c r="L8" s="277"/>
      <c r="M8" s="277"/>
      <c r="N8" s="277"/>
      <c r="O8" s="277"/>
      <c r="P8" s="277"/>
      <c r="Q8" s="277"/>
      <c r="R8" s="277"/>
      <c r="S8" s="277"/>
    </row>
    <row r="9" spans="1:19" ht="3.75" customHeight="1">
      <c r="A9" s="276"/>
      <c r="B9" s="276"/>
      <c r="C9" s="276"/>
      <c r="D9" s="276"/>
      <c r="E9" s="276"/>
      <c r="F9" s="276"/>
      <c r="G9" s="276"/>
      <c r="H9" s="276"/>
      <c r="I9" s="276"/>
      <c r="J9" s="276"/>
      <c r="K9" s="276"/>
      <c r="L9" s="277"/>
      <c r="M9" s="277"/>
      <c r="N9" s="277"/>
      <c r="O9" s="277"/>
      <c r="P9" s="277"/>
      <c r="Q9" s="277"/>
      <c r="R9" s="277"/>
      <c r="S9" s="277"/>
    </row>
    <row r="10" spans="1:19" ht="12.75">
      <c r="A10" s="38" t="s">
        <v>142</v>
      </c>
      <c r="B10" s="278" t="s">
        <v>143</v>
      </c>
      <c r="C10" s="278"/>
      <c r="D10" s="278"/>
      <c r="E10" s="278"/>
      <c r="F10" s="278"/>
      <c r="G10" s="278"/>
      <c r="H10" s="278"/>
      <c r="I10" s="278"/>
      <c r="J10" s="278"/>
      <c r="K10" s="278"/>
      <c r="L10" s="279"/>
      <c r="M10" s="279"/>
      <c r="N10" s="279"/>
      <c r="O10" s="279"/>
      <c r="P10" s="279"/>
      <c r="Q10" s="279"/>
      <c r="R10" s="279"/>
      <c r="S10" s="279"/>
    </row>
    <row r="11" spans="1:19" ht="12.75">
      <c r="A11" s="38"/>
      <c r="B11" s="278"/>
      <c r="C11" s="278"/>
      <c r="D11" s="278"/>
      <c r="E11" s="278"/>
      <c r="F11" s="278"/>
      <c r="G11" s="278"/>
      <c r="H11" s="278"/>
      <c r="I11" s="278"/>
      <c r="J11" s="278"/>
      <c r="K11" s="278"/>
      <c r="L11" s="279"/>
      <c r="M11" s="279"/>
      <c r="N11" s="279"/>
      <c r="O11" s="279"/>
      <c r="P11" s="279"/>
      <c r="Q11" s="279"/>
      <c r="R11" s="279"/>
      <c r="S11" s="279"/>
    </row>
    <row r="12" spans="1:19" s="3" customFormat="1" ht="12.75">
      <c r="A12" s="38" t="s">
        <v>144</v>
      </c>
      <c r="B12" s="38" t="s">
        <v>180</v>
      </c>
      <c r="C12" s="38"/>
      <c r="D12" s="38"/>
      <c r="E12" s="38"/>
      <c r="F12" s="38"/>
      <c r="G12" s="38"/>
      <c r="H12" s="38"/>
      <c r="I12" s="38"/>
      <c r="J12" s="38"/>
      <c r="K12" s="38"/>
      <c r="L12" s="63"/>
      <c r="M12" s="62"/>
      <c r="N12" s="165"/>
      <c r="O12" s="165"/>
      <c r="P12" s="166"/>
      <c r="Q12" s="166"/>
      <c r="R12" s="166"/>
      <c r="S12" s="166"/>
    </row>
    <row r="13" spans="1:19" ht="12.75">
      <c r="A13" s="164"/>
      <c r="B13" s="164"/>
      <c r="C13" s="164"/>
      <c r="D13" s="164"/>
      <c r="E13" s="164"/>
      <c r="F13" s="164"/>
      <c r="G13" s="164"/>
      <c r="H13" s="164"/>
      <c r="I13" s="164"/>
      <c r="J13" s="164"/>
      <c r="K13" s="167" t="s">
        <v>3</v>
      </c>
      <c r="L13" s="167"/>
      <c r="M13" s="167"/>
      <c r="N13" s="167"/>
      <c r="O13" s="167"/>
      <c r="P13" s="168"/>
      <c r="Q13" s="169" t="s">
        <v>6</v>
      </c>
      <c r="R13" s="56"/>
      <c r="S13" s="206" t="s">
        <v>44</v>
      </c>
    </row>
    <row r="14" spans="1:19" s="17" customFormat="1" ht="12.75">
      <c r="A14" s="56"/>
      <c r="B14" s="56"/>
      <c r="C14" s="56"/>
      <c r="D14" s="56"/>
      <c r="E14" s="56"/>
      <c r="F14" s="56"/>
      <c r="G14" s="56"/>
      <c r="H14" s="56"/>
      <c r="I14" s="56"/>
      <c r="J14" s="56"/>
      <c r="K14" s="170" t="s">
        <v>2</v>
      </c>
      <c r="L14" s="168"/>
      <c r="M14" s="170" t="s">
        <v>4</v>
      </c>
      <c r="N14" s="168"/>
      <c r="O14" s="170" t="s">
        <v>5</v>
      </c>
      <c r="P14" s="168"/>
      <c r="Q14" s="171" t="s">
        <v>7</v>
      </c>
      <c r="R14" s="56"/>
      <c r="S14" s="170" t="s">
        <v>98</v>
      </c>
    </row>
    <row r="15" spans="1:19" s="17" customFormat="1" ht="12.75">
      <c r="A15" s="172" t="s">
        <v>0</v>
      </c>
      <c r="B15" s="173" t="s">
        <v>186</v>
      </c>
      <c r="C15" s="56"/>
      <c r="D15" s="173"/>
      <c r="E15" s="54"/>
      <c r="F15" s="54"/>
      <c r="G15" s="54"/>
      <c r="H15" s="54"/>
      <c r="I15" s="56"/>
      <c r="J15" s="56"/>
      <c r="K15" s="54"/>
      <c r="L15" s="54"/>
      <c r="M15" s="56"/>
      <c r="N15" s="56"/>
      <c r="O15" s="56"/>
      <c r="P15" s="56"/>
      <c r="Q15" s="56"/>
      <c r="R15" s="56"/>
      <c r="S15" s="56"/>
    </row>
    <row r="16" spans="1:19" ht="12.75">
      <c r="A16" s="172"/>
      <c r="B16" s="54" t="s">
        <v>179</v>
      </c>
      <c r="C16" s="56"/>
      <c r="D16" s="54"/>
      <c r="E16" s="54"/>
      <c r="F16" s="54"/>
      <c r="G16" s="54"/>
      <c r="H16" s="54"/>
      <c r="I16" s="164"/>
      <c r="J16" s="164"/>
      <c r="K16" s="164"/>
      <c r="L16" s="164"/>
      <c r="M16" s="164"/>
      <c r="N16" s="164"/>
      <c r="O16" s="164"/>
      <c r="P16" s="164"/>
      <c r="Q16" s="164"/>
      <c r="R16" s="164"/>
      <c r="S16" s="164"/>
    </row>
    <row r="17" spans="1:19" s="17" customFormat="1" ht="12.75">
      <c r="A17" s="172"/>
      <c r="B17" s="56" t="s">
        <v>280</v>
      </c>
      <c r="C17" s="56"/>
      <c r="D17" s="56"/>
      <c r="E17" s="56"/>
      <c r="F17" s="58"/>
      <c r="G17" s="58"/>
      <c r="H17" s="58"/>
      <c r="I17" s="56"/>
      <c r="J17" s="56"/>
      <c r="K17" s="174">
        <f>IF(+'Data Entry Page'!$R$10&lt;&gt;"",IF(+'Data Entry Page'!J$10&gt;0,+'Data Entry Page'!J$10,0),"")</f>
      </c>
      <c r="L17" s="175"/>
      <c r="M17" s="174">
        <f>IF(+'Data Entry Page'!$R$10&lt;&gt;"",IF(+'Data Entry Page'!L$10&gt;0,+'Data Entry Page'!L$10,0),"")</f>
      </c>
      <c r="N17" s="175"/>
      <c r="O17" s="174">
        <f>IF(+'Data Entry Page'!$R$10&lt;&gt;"",IF(+'Data Entry Page'!N$10&gt;0,+'Data Entry Page'!N$10,0),"")</f>
      </c>
      <c r="P17" s="175"/>
      <c r="Q17" s="174">
        <f>IF(+'Data Entry Page'!$R$10&lt;&gt;"",IF(+'Data Entry Page'!P$10&gt;0,+'Data Entry Page'!P$10,0),"")</f>
      </c>
      <c r="R17" s="56"/>
      <c r="S17" s="176">
        <f>IF('Data Entry Page'!R10&lt;&gt;"",'Data Entry Page'!R10,"")</f>
      </c>
    </row>
    <row r="18" spans="1:19" s="17" customFormat="1" ht="12.75">
      <c r="A18" s="172" t="s">
        <v>133</v>
      </c>
      <c r="B18" s="173" t="s">
        <v>364</v>
      </c>
      <c r="C18" s="56"/>
      <c r="D18" s="173"/>
      <c r="E18" s="54"/>
      <c r="F18" s="54"/>
      <c r="G18" s="54"/>
      <c r="H18" s="54"/>
      <c r="I18" s="54"/>
      <c r="J18" s="58"/>
      <c r="K18" s="56"/>
      <c r="L18" s="56"/>
      <c r="M18" s="56"/>
      <c r="N18" s="56"/>
      <c r="O18" s="56"/>
      <c r="P18" s="56"/>
      <c r="Q18" s="56"/>
      <c r="R18" s="56"/>
      <c r="S18" s="177"/>
    </row>
    <row r="19" spans="1:19" s="17" customFormat="1" ht="12.75">
      <c r="A19" s="56"/>
      <c r="B19" s="54" t="s">
        <v>178</v>
      </c>
      <c r="C19" s="56"/>
      <c r="D19" s="54"/>
      <c r="E19" s="54"/>
      <c r="F19" s="54"/>
      <c r="G19" s="54"/>
      <c r="H19" s="54"/>
      <c r="I19" s="54"/>
      <c r="J19" s="58"/>
      <c r="K19" s="56"/>
      <c r="L19" s="56"/>
      <c r="M19" s="56"/>
      <c r="N19" s="56"/>
      <c r="O19" s="56"/>
      <c r="P19" s="56"/>
      <c r="Q19" s="56"/>
      <c r="R19" s="56"/>
      <c r="S19" s="177"/>
    </row>
    <row r="20" spans="1:19" s="17" customFormat="1" ht="12.75">
      <c r="A20" s="172"/>
      <c r="B20" s="54" t="s">
        <v>380</v>
      </c>
      <c r="C20" s="56"/>
      <c r="D20" s="54"/>
      <c r="E20" s="54"/>
      <c r="F20" s="54"/>
      <c r="G20" s="54"/>
      <c r="H20" s="54"/>
      <c r="I20" s="54"/>
      <c r="J20" s="58"/>
      <c r="K20" s="174">
        <f>IF(+'Informational Form A'!H$100=0,0,IF('Informational Form A'!H$100&gt;0,+'Informational Form A'!H100,""))</f>
      </c>
      <c r="L20" s="175"/>
      <c r="M20" s="174">
        <f>IF(+'Informational Form A'!J$100=0,0,IF('Informational Form A'!J$100&gt;0,+'Informational Form A'!J100,""))</f>
      </c>
      <c r="N20" s="175"/>
      <c r="O20" s="174">
        <f>IF(+'Informational Form A'!L$100=0,0,IF('Informational Form A'!L$100&gt;0,+'Informational Form A'!L100,""))</f>
      </c>
      <c r="P20" s="175"/>
      <c r="Q20" s="174">
        <f>IF(+'Informational Form A'!N$100=0,0,IF('Informational Form A'!N$100&gt;0,+'Informational Form A'!N100,""))</f>
      </c>
      <c r="R20" s="56"/>
      <c r="S20" s="176">
        <f>IF(+'Informational Form A'!S$72=0,0,IF('Informational Form A'!S$72&gt;0,+'Informational Form A'!S72,""))</f>
      </c>
    </row>
    <row r="21" spans="1:19" s="17" customFormat="1" ht="12.75">
      <c r="A21" s="172" t="s">
        <v>131</v>
      </c>
      <c r="B21" s="173" t="s">
        <v>187</v>
      </c>
      <c r="C21" s="56"/>
      <c r="D21" s="173"/>
      <c r="E21" s="54"/>
      <c r="F21" s="54"/>
      <c r="G21" s="54"/>
      <c r="H21" s="54"/>
      <c r="I21" s="54"/>
      <c r="J21" s="54"/>
      <c r="K21" s="56"/>
      <c r="L21" s="56"/>
      <c r="M21" s="56"/>
      <c r="N21" s="56"/>
      <c r="O21" s="56"/>
      <c r="P21" s="56"/>
      <c r="Q21" s="56"/>
      <c r="R21" s="56"/>
      <c r="S21" s="56"/>
    </row>
    <row r="22" spans="1:19" s="17" customFormat="1" ht="12.75">
      <c r="A22" s="172"/>
      <c r="B22" s="55" t="s">
        <v>394</v>
      </c>
      <c r="C22" s="56"/>
      <c r="D22" s="54"/>
      <c r="E22" s="54"/>
      <c r="F22" s="54"/>
      <c r="G22" s="54"/>
      <c r="H22" s="54"/>
      <c r="I22" s="54"/>
      <c r="J22" s="54"/>
      <c r="K22" s="178">
        <f>IF(AND('Data Entry Page'!$F$33="Yes",'Data Entry Page'!$R$35&lt;1),'Informational Form B'!G26,"")</f>
      </c>
      <c r="L22" s="175"/>
      <c r="M22" s="178">
        <f>IF(AND('Data Entry Page'!$H$33="Yes",'Data Entry Page'!$R$35&lt;1),'Informational Form B'!I26,"")</f>
      </c>
      <c r="N22" s="175"/>
      <c r="O22" s="178">
        <f>IF(AND('Data Entry Page'!$J$33="Yes",'Data Entry Page'!$R$35&lt;1),'Informational Form B'!K26,"")</f>
      </c>
      <c r="P22" s="175"/>
      <c r="Q22" s="178">
        <f>IF(AND('Data Entry Page'!$L$33="Yes",'Data Entry Page'!$R$35&lt;1),'Informational Form B'!M26,"")</f>
      </c>
      <c r="R22" s="56"/>
      <c r="S22" s="178">
        <f>IF(OR('Data Entry Page'!F33="Yes",'Data Entry Page'!H33="Yes",'Data Entry Page'!J33="Yes",'Data Entry Page'!L33="Yes"),'Informational Form B'!O32,"")</f>
      </c>
    </row>
    <row r="23" spans="1:19" s="17" customFormat="1" ht="12.75">
      <c r="A23" s="172" t="s">
        <v>8</v>
      </c>
      <c r="B23" s="179" t="s">
        <v>188</v>
      </c>
      <c r="C23" s="56"/>
      <c r="D23" s="179"/>
      <c r="E23" s="56"/>
      <c r="F23" s="56"/>
      <c r="G23" s="56"/>
      <c r="H23" s="56"/>
      <c r="I23" s="56"/>
      <c r="J23" s="56"/>
      <c r="K23" s="56"/>
      <c r="L23" s="56"/>
      <c r="M23" s="56"/>
      <c r="N23" s="56"/>
      <c r="O23" s="56"/>
      <c r="P23" s="56"/>
      <c r="Q23" s="56"/>
      <c r="R23" s="56"/>
      <c r="S23" s="56"/>
    </row>
    <row r="24" spans="1:19" s="17" customFormat="1" ht="12.75">
      <c r="A24" s="172"/>
      <c r="B24" s="56" t="s">
        <v>177</v>
      </c>
      <c r="C24" s="56"/>
      <c r="D24" s="179"/>
      <c r="E24" s="56"/>
      <c r="F24" s="56"/>
      <c r="G24" s="56"/>
      <c r="H24" s="56"/>
      <c r="I24" s="56"/>
      <c r="J24" s="56"/>
      <c r="K24" s="10">
        <f>IF(AND('Data Entry Page'!$F$33="Yes",'Data Entry Page'!$R$35&lt;1),+K22,IF(K20&lt;&gt;"",K20,""))</f>
      </c>
      <c r="M24" s="10">
        <f>IF(AND('Data Entry Page'!H$33="Yes",'Data Entry Page'!$R$35&lt;1),+M$22,IF(M$20&lt;&gt;"",M20,""))</f>
      </c>
      <c r="O24" s="10">
        <f>IF(AND('Data Entry Page'!$J$33="Yes",'Data Entry Page'!$R$35&lt;1),+O$22,IF(O$20&lt;&gt;"",O20,""))</f>
      </c>
      <c r="Q24" s="10">
        <f>IF(AND('Data Entry Page'!$L$33="Yes",'Data Entry Page'!$R$35&lt;1),+Q$22,IF(Q$20&lt;&gt;"",Q20,""))</f>
      </c>
      <c r="S24" s="10">
        <f>IF(S22&lt;&gt;"",S22,S20)</f>
      </c>
    </row>
    <row r="25" spans="1:19" s="17" customFormat="1" ht="12.75">
      <c r="A25" s="172" t="s">
        <v>9</v>
      </c>
      <c r="B25" s="179" t="s">
        <v>288</v>
      </c>
      <c r="C25" s="56"/>
      <c r="D25" s="179"/>
      <c r="E25" s="56"/>
      <c r="F25" s="180"/>
      <c r="G25" s="180"/>
      <c r="H25" s="56"/>
      <c r="I25" s="56"/>
      <c r="J25" s="56"/>
      <c r="K25" s="56"/>
      <c r="L25" s="56"/>
      <c r="M25" s="56"/>
      <c r="N25" s="56"/>
      <c r="O25" s="56"/>
      <c r="P25" s="56"/>
      <c r="Q25" s="56"/>
      <c r="R25" s="56"/>
      <c r="S25" s="56"/>
    </row>
    <row r="26" spans="1:19" s="17" customFormat="1" ht="12.75" hidden="1">
      <c r="A26" s="172"/>
      <c r="B26" s="179"/>
      <c r="C26" s="56"/>
      <c r="D26" s="179"/>
      <c r="E26" s="56"/>
      <c r="F26" s="180"/>
      <c r="G26" s="180"/>
      <c r="H26" s="56"/>
      <c r="I26" s="56"/>
      <c r="J26" s="56"/>
      <c r="K26" s="30">
        <f>IF(OR('Data Entry Page'!$F$33&lt;&gt;"Yes",'Data Entry Page'!$R$35&gt;1),IF('Data Entry Page'!J14&lt;&gt;"",'Data Entry Page'!J$14,""),K22)</f>
      </c>
      <c r="L26" s="34"/>
      <c r="M26" s="30">
        <f>IF(OR('Data Entry Page'!$H$33&lt;&gt;"Yes",'Data Entry Page'!$R$35&gt;1),IF('Data Entry Page'!L14&lt;&gt;"",'Data Entry Page'!L$14,""),M22)</f>
      </c>
      <c r="N26" s="34"/>
      <c r="O26" s="30">
        <f>IF(OR('Data Entry Page'!$J$33&lt;&gt;"Yes",'Data Entry Page'!$R$35&gt;1),IF('Data Entry Page'!N14&lt;&gt;"",'Data Entry Page'!N$14,""),O22)</f>
      </c>
      <c r="P26" s="34"/>
      <c r="Q26" s="30">
        <f>IF(OR('Data Entry Page'!$L$33&lt;&gt;"Yes",'Data Entry Page'!$R$35&gt;1),IF('Data Entry Page'!P14&lt;&gt;"",'Data Entry Page'!P$14,""),Q22)</f>
      </c>
      <c r="R26" s="56"/>
      <c r="S26" s="56"/>
    </row>
    <row r="27" spans="1:19" s="36" customFormat="1" ht="12.75">
      <c r="A27" s="56"/>
      <c r="B27" s="57" t="s">
        <v>286</v>
      </c>
      <c r="C27" s="56"/>
      <c r="D27" s="57"/>
      <c r="E27" s="57"/>
      <c r="F27" s="57"/>
      <c r="G27" s="57"/>
      <c r="H27" s="57"/>
      <c r="I27" s="57"/>
      <c r="J27" s="57"/>
      <c r="K27" s="30">
        <f>IF('Informational Summary Page'!K26&lt;&gt;"",IF('Informational Summary Page'!K26&lt;1,ROUND('Informational Summary Page'!K26,4),ROUND('Informational Summary Page'!K26,4)),"")</f>
      </c>
      <c r="L27" s="34"/>
      <c r="M27" s="30">
        <f>IF('Informational Summary Page'!M26&lt;&gt;"",IF('Informational Summary Page'!M26&lt;1,ROUND('Informational Summary Page'!M26,4),ROUND('Informational Summary Page'!M26,4)),"")</f>
      </c>
      <c r="N27" s="34"/>
      <c r="O27" s="30">
        <f>IF('Informational Summary Page'!O26&lt;&gt;"",IF('Informational Summary Page'!O26&lt;1,ROUND('Informational Summary Page'!O26,4),ROUND('Informational Summary Page'!O26,4)),"")</f>
      </c>
      <c r="P27" s="34"/>
      <c r="Q27" s="30">
        <f>IF('Informational Summary Page'!Q26&lt;&gt;"",IF('Informational Summary Page'!Q26&lt;1,ROUND('Informational Summary Page'!Q26,4),ROUND('Informational Summary Page'!Q26,4)),"")</f>
      </c>
      <c r="S27" s="30">
        <f>IF('Data Entry Page'!$R$14&gt;0,IF('Informational Summary Page'!S24&gt;'Data Entry Page'!R14,IF(OR('Informational Summary Page'!S22&lt;&gt;"N/A",'Informational Summary Page'!S22&lt;&gt;""),'Informational Summary Page'!S24,'Data Entry Page'!R14),'Data Entry Page'!R14),"")</f>
      </c>
    </row>
    <row r="28" spans="1:29" s="36" customFormat="1" ht="12.75">
      <c r="A28" s="172" t="s">
        <v>10</v>
      </c>
      <c r="B28" s="179" t="s">
        <v>365</v>
      </c>
      <c r="C28" s="56"/>
      <c r="D28" s="179"/>
      <c r="E28" s="56"/>
      <c r="F28" s="56"/>
      <c r="G28" s="56"/>
      <c r="H28" s="56"/>
      <c r="I28" s="56"/>
      <c r="J28" s="56"/>
      <c r="K28" s="56"/>
      <c r="L28" s="56"/>
      <c r="M28" s="56"/>
      <c r="N28" s="56"/>
      <c r="O28" s="56"/>
      <c r="P28" s="56"/>
      <c r="Q28" s="56"/>
      <c r="R28" s="56"/>
      <c r="S28" s="56"/>
      <c r="W28" s="81"/>
      <c r="X28" s="39"/>
      <c r="Y28" s="39"/>
      <c r="Z28" s="39"/>
      <c r="AA28" s="39"/>
      <c r="AB28" s="39"/>
      <c r="AC28" s="39"/>
    </row>
    <row r="29" spans="1:29" s="40" customFormat="1" ht="12.75" hidden="1">
      <c r="A29" s="172"/>
      <c r="B29" s="173"/>
      <c r="C29" s="54"/>
      <c r="D29" s="173"/>
      <c r="E29" s="54"/>
      <c r="F29" s="54"/>
      <c r="G29" s="54"/>
      <c r="H29" s="54"/>
      <c r="I29" s="54"/>
      <c r="J29" s="54"/>
      <c r="K29" s="181">
        <f>IF('Data Entry Page'!$J$50&gt;0,IF('Informational Summary Page'!K24&lt;'Informational Summary Page'!K27,'Informational Summary Page'!K24,'Informational Summary Page'!K27),"")</f>
      </c>
      <c r="L29" s="182"/>
      <c r="M29" s="181">
        <f>IF('Data Entry Page'!$J$50&gt;0,IF('Informational Summary Page'!M24&lt;'Informational Summary Page'!M27,'Informational Summary Page'!M24,'Informational Summary Page'!M27),"")</f>
      </c>
      <c r="N29" s="182"/>
      <c r="O29" s="181">
        <f>IF('Data Entry Page'!$J$50&gt;0,IF('Informational Summary Page'!O24&lt;'Informational Summary Page'!O27,'Informational Summary Page'!O24,'Informational Summary Page'!O27),"")</f>
      </c>
      <c r="P29" s="182"/>
      <c r="Q29" s="181">
        <f>IF('Data Entry Page'!$J$50&gt;0,IF('Informational Summary Page'!Q24&lt;'Informational Summary Page'!Q27,'Informational Summary Page'!Q24,'Informational Summary Page'!Q27),"")</f>
      </c>
      <c r="R29" s="182"/>
      <c r="S29" s="181">
        <f>IF('Data Entry Page'!$J$50&gt;0,IF('Informational Summary Page'!S24&lt;'Informational Summary Page'!S27,'Informational Summary Page'!S24,'Informational Summary Page'!S27),"")</f>
      </c>
      <c r="W29" s="33"/>
      <c r="X29" s="33"/>
      <c r="Y29" s="33"/>
      <c r="Z29" s="33"/>
      <c r="AA29" s="33"/>
      <c r="AB29" s="33"/>
      <c r="AC29" s="33"/>
    </row>
    <row r="30" spans="1:29" s="12" customFormat="1" ht="12.75">
      <c r="A30" s="54"/>
      <c r="B30" s="54" t="s">
        <v>176</v>
      </c>
      <c r="D30" s="54"/>
      <c r="E30" s="54"/>
      <c r="F30" s="54"/>
      <c r="G30" s="54"/>
      <c r="H30" s="54"/>
      <c r="I30" s="54"/>
      <c r="J30" s="54"/>
      <c r="K30" s="183">
        <f>IF('Informational Summary Page'!K29&lt;&gt;"",IF('Informational Summary Page'!K29&lt;1,ROUNDDOWN('Informational Summary Page'!K29,3),ROUND('Informational Summary Page'!K29,4)),"")</f>
      </c>
      <c r="L30" s="184"/>
      <c r="M30" s="183">
        <f>IF('Informational Summary Page'!M29&lt;&gt;"",IF('Informational Summary Page'!M29&lt;1,ROUNDDOWN('Informational Summary Page'!M29,3),ROUND('Informational Summary Page'!M29,4)),"")</f>
      </c>
      <c r="N30" s="184"/>
      <c r="O30" s="183">
        <f>IF('Informational Summary Page'!O29&lt;&gt;"",IF('Informational Summary Page'!O29&lt;1,ROUNDDOWN('Informational Summary Page'!O29,3),ROUND('Informational Summary Page'!O29,4)),"")</f>
      </c>
      <c r="P30" s="184"/>
      <c r="Q30" s="183">
        <f>IF('Informational Summary Page'!Q29&lt;&gt;"",IF('Informational Summary Page'!Q29&lt;1,ROUNDDOWN('Informational Summary Page'!Q29,3),ROUND('Informational Summary Page'!Q29,4)),"")</f>
      </c>
      <c r="R30" s="54"/>
      <c r="S30" s="183">
        <f>IF('Data Entry Page'!$J$50&gt;0,IF('Informational Summary Page'!S24&lt;'Informational Summary Page'!S27,'Informational Summary Page'!S24,'Informational Summary Page'!S27),"")</f>
      </c>
      <c r="W30" s="33"/>
      <c r="X30" s="33"/>
      <c r="Y30" s="33"/>
      <c r="Z30" s="33"/>
      <c r="AA30" s="33"/>
      <c r="AB30" s="33"/>
      <c r="AC30" s="33"/>
    </row>
    <row r="31" spans="1:29" s="17" customFormat="1" ht="12.75">
      <c r="A31" s="172"/>
      <c r="B31" s="172"/>
      <c r="C31" s="58"/>
      <c r="D31" s="58"/>
      <c r="E31" s="58"/>
      <c r="F31" s="58"/>
      <c r="G31" s="58"/>
      <c r="H31" s="58"/>
      <c r="I31" s="58"/>
      <c r="J31" s="58"/>
      <c r="K31" s="56"/>
      <c r="L31" s="56"/>
      <c r="M31" s="56"/>
      <c r="N31" s="56"/>
      <c r="O31" s="56"/>
      <c r="P31" s="56"/>
      <c r="Q31" s="56"/>
      <c r="R31" s="56"/>
      <c r="S31" s="56"/>
      <c r="W31" s="39"/>
      <c r="X31" s="39"/>
      <c r="Y31" s="39"/>
      <c r="Z31" s="39"/>
      <c r="AA31" s="39"/>
      <c r="AB31" s="39"/>
      <c r="AC31" s="39"/>
    </row>
    <row r="32" spans="1:19" ht="12.75">
      <c r="A32" s="164"/>
      <c r="B32" s="164"/>
      <c r="C32" s="164"/>
      <c r="D32" s="164"/>
      <c r="E32" s="164"/>
      <c r="F32" s="164"/>
      <c r="G32" s="164"/>
      <c r="H32" s="164"/>
      <c r="I32" s="164"/>
      <c r="J32" s="164"/>
      <c r="K32" s="164"/>
      <c r="L32" s="164"/>
      <c r="M32" s="164"/>
      <c r="N32" s="164"/>
      <c r="O32" s="164"/>
      <c r="P32" s="164"/>
      <c r="Q32" s="164"/>
      <c r="R32" s="164"/>
      <c r="S32" s="164"/>
    </row>
    <row r="33" spans="1:19" ht="12.75">
      <c r="A33" s="164"/>
      <c r="B33" s="164"/>
      <c r="C33" s="164"/>
      <c r="D33" s="164"/>
      <c r="E33" s="164"/>
      <c r="F33" s="164"/>
      <c r="G33" s="164"/>
      <c r="H33" s="164"/>
      <c r="I33" s="164"/>
      <c r="J33" s="164"/>
      <c r="K33" s="164"/>
      <c r="L33" s="164"/>
      <c r="M33" s="164"/>
      <c r="N33" s="164"/>
      <c r="O33" s="164"/>
      <c r="P33" s="164"/>
      <c r="Q33" s="164"/>
      <c r="R33" s="164"/>
      <c r="S33" s="164"/>
    </row>
    <row r="34" spans="1:19" ht="12.75">
      <c r="A34" s="164"/>
      <c r="B34" s="164"/>
      <c r="C34" s="164"/>
      <c r="D34" s="164"/>
      <c r="E34" s="164"/>
      <c r="F34" s="164"/>
      <c r="G34" s="164"/>
      <c r="H34" s="164"/>
      <c r="I34" s="164"/>
      <c r="J34" s="164"/>
      <c r="K34" s="164"/>
      <c r="L34" s="164"/>
      <c r="M34" s="164"/>
      <c r="N34" s="164"/>
      <c r="O34" s="164"/>
      <c r="P34" s="164"/>
      <c r="Q34" s="164"/>
      <c r="R34" s="164"/>
      <c r="S34" s="164"/>
    </row>
    <row r="35" spans="1:19" ht="12.75">
      <c r="A35" s="164"/>
      <c r="B35" s="164"/>
      <c r="C35" s="164"/>
      <c r="D35" s="164"/>
      <c r="E35" s="164"/>
      <c r="F35" s="164"/>
      <c r="G35" s="164"/>
      <c r="H35" s="164"/>
      <c r="I35" s="164"/>
      <c r="J35" s="164"/>
      <c r="K35" s="164"/>
      <c r="L35" s="164"/>
      <c r="M35" s="164"/>
      <c r="N35" s="164"/>
      <c r="O35" s="164"/>
      <c r="P35" s="164"/>
      <c r="Q35" s="164"/>
      <c r="R35" s="164"/>
      <c r="S35" s="164"/>
    </row>
    <row r="36" spans="1:19" ht="12.75">
      <c r="A36" s="164"/>
      <c r="B36" s="164"/>
      <c r="C36" s="164"/>
      <c r="D36" s="164"/>
      <c r="E36" s="164"/>
      <c r="F36" s="164"/>
      <c r="G36" s="164"/>
      <c r="H36" s="164"/>
      <c r="I36" s="164"/>
      <c r="J36" s="164"/>
      <c r="K36" s="164"/>
      <c r="L36" s="164"/>
      <c r="M36" s="164"/>
      <c r="N36" s="164"/>
      <c r="O36" s="164"/>
      <c r="P36" s="164"/>
      <c r="Q36" s="164"/>
      <c r="R36" s="164"/>
      <c r="S36" s="164"/>
    </row>
    <row r="37" spans="1:19" ht="12.75">
      <c r="A37" s="164"/>
      <c r="B37" s="164"/>
      <c r="C37" s="164"/>
      <c r="D37" s="164"/>
      <c r="E37" s="164"/>
      <c r="F37" s="164"/>
      <c r="G37" s="164"/>
      <c r="H37" s="164"/>
      <c r="I37" s="164"/>
      <c r="J37" s="164"/>
      <c r="K37" s="164"/>
      <c r="L37" s="164"/>
      <c r="M37" s="164"/>
      <c r="N37" s="164"/>
      <c r="O37" s="164"/>
      <c r="P37" s="164"/>
      <c r="Q37" s="164"/>
      <c r="R37" s="164"/>
      <c r="S37" s="164"/>
    </row>
    <row r="38" spans="1:19" ht="12.75">
      <c r="A38" s="164"/>
      <c r="B38" s="164"/>
      <c r="C38" s="164"/>
      <c r="D38" s="164"/>
      <c r="E38" s="164"/>
      <c r="F38" s="164"/>
      <c r="G38" s="164"/>
      <c r="H38" s="164"/>
      <c r="I38" s="164"/>
      <c r="J38" s="164"/>
      <c r="K38" s="164"/>
      <c r="L38" s="164"/>
      <c r="M38" s="164"/>
      <c r="N38" s="164"/>
      <c r="O38" s="164"/>
      <c r="P38" s="164"/>
      <c r="Q38" s="164"/>
      <c r="R38" s="164"/>
      <c r="S38" s="164"/>
    </row>
    <row r="39" spans="1:19" ht="12.75">
      <c r="A39" s="164"/>
      <c r="B39" s="164"/>
      <c r="C39" s="164"/>
      <c r="D39" s="164"/>
      <c r="E39" s="164"/>
      <c r="F39" s="164"/>
      <c r="G39" s="164"/>
      <c r="H39" s="164"/>
      <c r="I39" s="164"/>
      <c r="J39" s="164"/>
      <c r="K39" s="164"/>
      <c r="L39" s="164"/>
      <c r="M39" s="164"/>
      <c r="N39" s="164"/>
      <c r="O39" s="164"/>
      <c r="P39" s="164"/>
      <c r="Q39" s="164"/>
      <c r="R39" s="164"/>
      <c r="S39" s="164"/>
    </row>
    <row r="40" spans="1:19" ht="12.75">
      <c r="A40" s="164"/>
      <c r="B40" s="164"/>
      <c r="C40" s="164"/>
      <c r="D40" s="164"/>
      <c r="E40" s="164"/>
      <c r="F40" s="164"/>
      <c r="G40" s="164"/>
      <c r="H40" s="164"/>
      <c r="I40" s="164"/>
      <c r="J40" s="164"/>
      <c r="K40" s="164"/>
      <c r="L40" s="164"/>
      <c r="M40" s="164"/>
      <c r="N40" s="164"/>
      <c r="O40" s="164"/>
      <c r="P40" s="164"/>
      <c r="Q40" s="164"/>
      <c r="R40" s="164"/>
      <c r="S40" s="164"/>
    </row>
    <row r="41" spans="1:19" ht="12.75">
      <c r="A41" s="164"/>
      <c r="B41" s="164"/>
      <c r="C41" s="164"/>
      <c r="D41" s="164"/>
      <c r="E41" s="164"/>
      <c r="F41" s="164"/>
      <c r="G41" s="164"/>
      <c r="H41" s="164"/>
      <c r="I41" s="164"/>
      <c r="J41" s="164"/>
      <c r="K41" s="164"/>
      <c r="L41" s="164"/>
      <c r="M41" s="164"/>
      <c r="N41" s="164"/>
      <c r="O41" s="164"/>
      <c r="P41" s="164"/>
      <c r="Q41" s="164"/>
      <c r="R41" s="164"/>
      <c r="S41" s="164"/>
    </row>
    <row r="42" spans="1:19" ht="12.75">
      <c r="A42" s="164"/>
      <c r="B42" s="164"/>
      <c r="C42" s="164"/>
      <c r="D42" s="164"/>
      <c r="E42" s="164"/>
      <c r="F42" s="164"/>
      <c r="G42" s="164"/>
      <c r="H42" s="164"/>
      <c r="I42" s="164"/>
      <c r="J42" s="164"/>
      <c r="K42" s="164"/>
      <c r="L42" s="164"/>
      <c r="M42" s="164"/>
      <c r="N42" s="164"/>
      <c r="O42" s="164"/>
      <c r="P42" s="164"/>
      <c r="Q42" s="164"/>
      <c r="R42" s="164"/>
      <c r="S42" s="164"/>
    </row>
    <row r="43" spans="1:19" ht="12.75">
      <c r="A43" s="164"/>
      <c r="B43" s="164"/>
      <c r="C43" s="164"/>
      <c r="D43" s="164"/>
      <c r="E43" s="164"/>
      <c r="F43" s="164"/>
      <c r="G43" s="164"/>
      <c r="H43" s="164"/>
      <c r="I43" s="164"/>
      <c r="J43" s="164"/>
      <c r="K43" s="164"/>
      <c r="L43" s="164"/>
      <c r="M43" s="164"/>
      <c r="N43" s="164"/>
      <c r="O43" s="164"/>
      <c r="P43" s="164"/>
      <c r="Q43" s="164"/>
      <c r="R43" s="164"/>
      <c r="S43" s="164"/>
    </row>
    <row r="44" spans="1:19" ht="12.75">
      <c r="A44" s="164"/>
      <c r="B44" s="164"/>
      <c r="C44" s="164"/>
      <c r="D44" s="164"/>
      <c r="E44" s="164"/>
      <c r="F44" s="164"/>
      <c r="G44" s="164"/>
      <c r="H44" s="164"/>
      <c r="I44" s="164"/>
      <c r="J44" s="164"/>
      <c r="K44" s="164"/>
      <c r="L44" s="164"/>
      <c r="M44" s="164"/>
      <c r="N44" s="164"/>
      <c r="O44" s="164"/>
      <c r="P44" s="164"/>
      <c r="Q44" s="164"/>
      <c r="R44" s="164"/>
      <c r="S44" s="164"/>
    </row>
    <row r="45" spans="1:19" ht="12.75">
      <c r="A45" s="164"/>
      <c r="B45" s="164"/>
      <c r="C45" s="164"/>
      <c r="D45" s="164"/>
      <c r="E45" s="164"/>
      <c r="F45" s="164"/>
      <c r="G45" s="164"/>
      <c r="H45" s="164"/>
      <c r="I45" s="164"/>
      <c r="J45" s="164"/>
      <c r="K45" s="164"/>
      <c r="L45" s="164"/>
      <c r="M45" s="164"/>
      <c r="N45" s="164"/>
      <c r="O45" s="164"/>
      <c r="P45" s="164"/>
      <c r="Q45" s="164"/>
      <c r="R45" s="164"/>
      <c r="S45" s="164"/>
    </row>
    <row r="46" spans="1:19" ht="12.75">
      <c r="A46" s="164"/>
      <c r="B46" s="164"/>
      <c r="C46" s="164"/>
      <c r="D46" s="164"/>
      <c r="E46" s="164"/>
      <c r="F46" s="164"/>
      <c r="G46" s="164"/>
      <c r="H46" s="164"/>
      <c r="I46" s="164"/>
      <c r="J46" s="164"/>
      <c r="K46" s="164"/>
      <c r="L46" s="164"/>
      <c r="M46" s="164"/>
      <c r="N46" s="164"/>
      <c r="O46" s="164"/>
      <c r="P46" s="164"/>
      <c r="Q46" s="164"/>
      <c r="R46" s="164"/>
      <c r="S46" s="164"/>
    </row>
    <row r="47" spans="1:19" ht="12.75">
      <c r="A47" s="164"/>
      <c r="B47" s="164"/>
      <c r="C47" s="164"/>
      <c r="D47" s="164"/>
      <c r="E47" s="164"/>
      <c r="F47" s="164"/>
      <c r="G47" s="164"/>
      <c r="H47" s="164"/>
      <c r="I47" s="164"/>
      <c r="J47" s="164"/>
      <c r="K47" s="164"/>
      <c r="L47" s="164"/>
      <c r="M47" s="164"/>
      <c r="N47" s="164"/>
      <c r="O47" s="164"/>
      <c r="P47" s="164"/>
      <c r="Q47" s="164"/>
      <c r="R47" s="164"/>
      <c r="S47" s="164"/>
    </row>
    <row r="48" spans="1:19" ht="12.75">
      <c r="A48" s="164"/>
      <c r="B48" s="164"/>
      <c r="C48" s="164"/>
      <c r="D48" s="164"/>
      <c r="E48" s="164"/>
      <c r="F48" s="164"/>
      <c r="G48" s="164"/>
      <c r="H48" s="164"/>
      <c r="I48" s="164"/>
      <c r="J48" s="164"/>
      <c r="K48" s="164"/>
      <c r="L48" s="164"/>
      <c r="M48" s="164"/>
      <c r="N48" s="164"/>
      <c r="O48" s="164"/>
      <c r="P48" s="164"/>
      <c r="Q48" s="164"/>
      <c r="R48" s="164"/>
      <c r="S48" s="164"/>
    </row>
    <row r="49" spans="1:19" ht="12.75">
      <c r="A49" s="164"/>
      <c r="B49" s="164"/>
      <c r="C49" s="164"/>
      <c r="D49" s="164"/>
      <c r="E49" s="164"/>
      <c r="F49" s="164"/>
      <c r="G49" s="164"/>
      <c r="H49" s="164"/>
      <c r="I49" s="164"/>
      <c r="J49" s="164"/>
      <c r="K49" s="164"/>
      <c r="L49" s="164"/>
      <c r="M49" s="164"/>
      <c r="N49" s="164"/>
      <c r="O49" s="164"/>
      <c r="P49" s="164"/>
      <c r="Q49" s="164"/>
      <c r="R49" s="164"/>
      <c r="S49" s="164"/>
    </row>
    <row r="50" spans="1:19" ht="12.75">
      <c r="A50" s="164"/>
      <c r="B50" s="164"/>
      <c r="C50" s="164"/>
      <c r="D50" s="164"/>
      <c r="E50" s="164"/>
      <c r="F50" s="164"/>
      <c r="G50" s="164"/>
      <c r="H50" s="164"/>
      <c r="I50" s="164"/>
      <c r="J50" s="164"/>
      <c r="K50" s="164"/>
      <c r="L50" s="164"/>
      <c r="M50" s="164"/>
      <c r="N50" s="164"/>
      <c r="O50" s="164"/>
      <c r="P50" s="164"/>
      <c r="Q50" s="164"/>
      <c r="R50" s="164"/>
      <c r="S50" s="164"/>
    </row>
    <row r="51" spans="1:19" ht="12.75">
      <c r="A51" s="164"/>
      <c r="B51" s="164"/>
      <c r="C51" s="164"/>
      <c r="D51" s="164"/>
      <c r="E51" s="164"/>
      <c r="F51" s="164"/>
      <c r="G51" s="164"/>
      <c r="H51" s="164"/>
      <c r="I51" s="164"/>
      <c r="J51" s="164"/>
      <c r="K51" s="164"/>
      <c r="L51" s="164"/>
      <c r="M51" s="164"/>
      <c r="N51" s="164"/>
      <c r="O51" s="164"/>
      <c r="P51" s="164"/>
      <c r="Q51" s="164"/>
      <c r="R51" s="164"/>
      <c r="S51" s="164"/>
    </row>
    <row r="52" spans="1:19" ht="12.75">
      <c r="A52" s="164"/>
      <c r="B52" s="164"/>
      <c r="C52" s="164"/>
      <c r="D52" s="164"/>
      <c r="E52" s="164"/>
      <c r="F52" s="164"/>
      <c r="G52" s="164"/>
      <c r="H52" s="164"/>
      <c r="I52" s="164"/>
      <c r="J52" s="164"/>
      <c r="K52" s="164"/>
      <c r="L52" s="164"/>
      <c r="M52" s="164"/>
      <c r="N52" s="164"/>
      <c r="O52" s="164"/>
      <c r="P52" s="164"/>
      <c r="Q52" s="164"/>
      <c r="R52" s="164"/>
      <c r="S52" s="164"/>
    </row>
    <row r="53" spans="1:19" ht="12.75">
      <c r="A53" s="164"/>
      <c r="B53" s="164"/>
      <c r="C53" s="164"/>
      <c r="D53" s="164"/>
      <c r="E53" s="164"/>
      <c r="F53" s="164"/>
      <c r="G53" s="164"/>
      <c r="H53" s="164"/>
      <c r="I53" s="164"/>
      <c r="J53" s="164"/>
      <c r="K53" s="164"/>
      <c r="L53" s="164"/>
      <c r="M53" s="164"/>
      <c r="N53" s="164"/>
      <c r="O53" s="164"/>
      <c r="P53" s="164"/>
      <c r="Q53" s="164"/>
      <c r="R53" s="164"/>
      <c r="S53" s="164"/>
    </row>
    <row r="54" spans="1:19" ht="12.75">
      <c r="A54" s="164"/>
      <c r="B54" s="164"/>
      <c r="C54" s="164"/>
      <c r="D54" s="164"/>
      <c r="E54" s="164"/>
      <c r="F54" s="164"/>
      <c r="G54" s="164"/>
      <c r="H54" s="164"/>
      <c r="I54" s="164"/>
      <c r="J54" s="164"/>
      <c r="K54" s="164"/>
      <c r="L54" s="164"/>
      <c r="M54" s="164"/>
      <c r="N54" s="164"/>
      <c r="O54" s="164"/>
      <c r="P54" s="164"/>
      <c r="Q54" s="164"/>
      <c r="R54" s="164"/>
      <c r="S54" s="164"/>
    </row>
    <row r="55" spans="1:19" ht="12.75">
      <c r="A55" s="164"/>
      <c r="B55" s="164"/>
      <c r="C55" s="164"/>
      <c r="D55" s="164"/>
      <c r="E55" s="164"/>
      <c r="F55" s="164"/>
      <c r="G55" s="164"/>
      <c r="H55" s="164"/>
      <c r="I55" s="164"/>
      <c r="J55" s="164"/>
      <c r="K55" s="164"/>
      <c r="L55" s="164"/>
      <c r="M55" s="164"/>
      <c r="N55" s="164"/>
      <c r="O55" s="164"/>
      <c r="P55" s="164"/>
      <c r="Q55" s="164"/>
      <c r="R55" s="164"/>
      <c r="S55" s="164"/>
    </row>
    <row r="56" spans="1:19" ht="12.75">
      <c r="A56" s="164"/>
      <c r="B56" s="164"/>
      <c r="C56" s="164"/>
      <c r="D56" s="164"/>
      <c r="E56" s="164"/>
      <c r="F56" s="164"/>
      <c r="G56" s="164"/>
      <c r="H56" s="164"/>
      <c r="I56" s="164"/>
      <c r="J56" s="164"/>
      <c r="K56" s="164"/>
      <c r="L56" s="164"/>
      <c r="M56" s="164"/>
      <c r="N56" s="164"/>
      <c r="O56" s="164"/>
      <c r="P56" s="164"/>
      <c r="Q56" s="164"/>
      <c r="R56" s="164"/>
      <c r="S56" s="164"/>
    </row>
    <row r="57" spans="1:19" ht="12.75">
      <c r="A57" s="164"/>
      <c r="B57" s="164"/>
      <c r="C57" s="164"/>
      <c r="D57" s="164"/>
      <c r="E57" s="164"/>
      <c r="F57" s="164"/>
      <c r="G57" s="164"/>
      <c r="H57" s="164"/>
      <c r="I57" s="164"/>
      <c r="J57" s="164"/>
      <c r="K57" s="164"/>
      <c r="L57" s="164"/>
      <c r="M57" s="164"/>
      <c r="N57" s="164"/>
      <c r="O57" s="164"/>
      <c r="P57" s="164"/>
      <c r="Q57" s="164"/>
      <c r="R57" s="164"/>
      <c r="S57" s="164"/>
    </row>
    <row r="58" spans="1:19" ht="12.75">
      <c r="A58" s="164"/>
      <c r="B58" s="164"/>
      <c r="C58" s="164"/>
      <c r="D58" s="164"/>
      <c r="E58" s="164"/>
      <c r="F58" s="164"/>
      <c r="G58" s="164"/>
      <c r="H58" s="164"/>
      <c r="I58" s="164"/>
      <c r="J58" s="164"/>
      <c r="K58" s="164"/>
      <c r="L58" s="164"/>
      <c r="M58" s="164"/>
      <c r="N58" s="164"/>
      <c r="O58" s="164"/>
      <c r="P58" s="164"/>
      <c r="Q58" s="164"/>
      <c r="R58" s="164"/>
      <c r="S58" s="164"/>
    </row>
    <row r="59" spans="1:19" ht="12.75">
      <c r="A59" s="164"/>
      <c r="B59" s="164"/>
      <c r="C59" s="164"/>
      <c r="D59" s="164"/>
      <c r="E59" s="164"/>
      <c r="F59" s="164"/>
      <c r="G59" s="164"/>
      <c r="H59" s="164"/>
      <c r="I59" s="164"/>
      <c r="J59" s="164"/>
      <c r="K59" s="164"/>
      <c r="L59" s="164"/>
      <c r="M59" s="164"/>
      <c r="N59" s="164"/>
      <c r="O59" s="164"/>
      <c r="P59" s="164"/>
      <c r="Q59" s="164"/>
      <c r="R59" s="164"/>
      <c r="S59" s="164"/>
    </row>
    <row r="60" spans="1:19" ht="12.75">
      <c r="A60" s="164"/>
      <c r="B60" s="164"/>
      <c r="C60" s="164"/>
      <c r="D60" s="164"/>
      <c r="E60" s="164"/>
      <c r="F60" s="164"/>
      <c r="G60" s="164"/>
      <c r="H60" s="164"/>
      <c r="I60" s="164"/>
      <c r="J60" s="164"/>
      <c r="K60" s="164"/>
      <c r="L60" s="164"/>
      <c r="M60" s="164"/>
      <c r="N60" s="164"/>
      <c r="O60" s="164"/>
      <c r="P60" s="164"/>
      <c r="Q60" s="164"/>
      <c r="R60" s="164"/>
      <c r="S60" s="164"/>
    </row>
    <row r="61" spans="1:19" ht="12.75">
      <c r="A61" s="164"/>
      <c r="B61" s="164"/>
      <c r="C61" s="164"/>
      <c r="D61" s="164"/>
      <c r="E61" s="164"/>
      <c r="F61" s="164"/>
      <c r="G61" s="164"/>
      <c r="H61" s="164"/>
      <c r="I61" s="164"/>
      <c r="J61" s="164"/>
      <c r="K61" s="164"/>
      <c r="L61" s="164"/>
      <c r="M61" s="164"/>
      <c r="N61" s="164"/>
      <c r="O61" s="164"/>
      <c r="P61" s="164"/>
      <c r="Q61" s="164"/>
      <c r="R61" s="164"/>
      <c r="S61" s="164"/>
    </row>
    <row r="62" spans="1:19" ht="12.75">
      <c r="A62" s="164"/>
      <c r="B62" s="164"/>
      <c r="C62" s="164"/>
      <c r="D62" s="164"/>
      <c r="E62" s="164"/>
      <c r="F62" s="164"/>
      <c r="G62" s="164"/>
      <c r="H62" s="164"/>
      <c r="I62" s="164"/>
      <c r="J62" s="164"/>
      <c r="K62" s="164"/>
      <c r="L62" s="164"/>
      <c r="M62" s="164"/>
      <c r="N62" s="164"/>
      <c r="O62" s="164"/>
      <c r="P62" s="164"/>
      <c r="Q62" s="164"/>
      <c r="R62" s="164"/>
      <c r="S62" s="164"/>
    </row>
    <row r="63" spans="1:19" ht="12.75">
      <c r="A63" s="164"/>
      <c r="B63" s="164"/>
      <c r="C63" s="164"/>
      <c r="D63" s="164"/>
      <c r="E63" s="164"/>
      <c r="F63" s="164"/>
      <c r="G63" s="164"/>
      <c r="H63" s="164"/>
      <c r="I63" s="164"/>
      <c r="J63" s="164"/>
      <c r="K63" s="164"/>
      <c r="L63" s="164"/>
      <c r="M63" s="164"/>
      <c r="N63" s="164"/>
      <c r="O63" s="164"/>
      <c r="P63" s="164"/>
      <c r="Q63" s="164"/>
      <c r="R63" s="164"/>
      <c r="S63" s="164"/>
    </row>
    <row r="64" spans="1:19" ht="12.75">
      <c r="A64" s="164"/>
      <c r="B64" s="164"/>
      <c r="C64" s="164"/>
      <c r="D64" s="164"/>
      <c r="E64" s="164"/>
      <c r="F64" s="164"/>
      <c r="G64" s="164"/>
      <c r="H64" s="164"/>
      <c r="I64" s="164"/>
      <c r="J64" s="164"/>
      <c r="K64" s="164"/>
      <c r="L64" s="164"/>
      <c r="M64" s="164"/>
      <c r="N64" s="164"/>
      <c r="O64" s="164"/>
      <c r="P64" s="164"/>
      <c r="Q64" s="164"/>
      <c r="R64" s="164"/>
      <c r="S64" s="164"/>
    </row>
  </sheetData>
  <sheetProtection password="E008" sheet="1"/>
  <mergeCells count="3">
    <mergeCell ref="A6:S9"/>
    <mergeCell ref="B10:S11"/>
    <mergeCell ref="O4:Q4"/>
  </mergeCells>
  <printOptions/>
  <pageMargins left="0" right="0" top="0.25" bottom="0" header="0.25" footer="0"/>
  <pageSetup fitToHeight="1" fitToWidth="1" orientation="portrait" scale="88" r:id="rId3"/>
  <headerFooter>
    <oddHeader>&amp;R
</oddHeader>
    <oddFooter>&amp;L&amp;"Times New Roman,Bold"&amp;10(Form Revised 4-2021)&amp;C&amp;"Times New Roman,Bold"&amp;10Informational Summary Page</oddFooter>
  </headerFooter>
  <legacyDrawing r:id="rId2"/>
</worksheet>
</file>

<file path=xl/worksheets/sheet7.xml><?xml version="1.0" encoding="utf-8"?>
<worksheet xmlns="http://schemas.openxmlformats.org/spreadsheetml/2006/main" xmlns:r="http://schemas.openxmlformats.org/officeDocument/2006/relationships">
  <dimension ref="A1:S127"/>
  <sheetViews>
    <sheetView showGridLines="0" zoomScalePageLayoutView="0" workbookViewId="0" topLeftCell="A13">
      <selection activeCell="S49" sqref="S49"/>
    </sheetView>
  </sheetViews>
  <sheetFormatPr defaultColWidth="9.00390625" defaultRowHeight="15.75"/>
  <cols>
    <col min="1" max="1" width="2.625" style="98" customWidth="1"/>
    <col min="2" max="2" width="5.125" style="115" customWidth="1"/>
    <col min="3" max="5" width="10.125" style="17" customWidth="1"/>
    <col min="6" max="6" width="11.00390625" style="17" customWidth="1"/>
    <col min="7" max="7" width="7.625" style="43" customWidth="1"/>
    <col min="8" max="8" width="12.625" style="25" customWidth="1"/>
    <col min="9" max="9" width="0.875" style="17" customWidth="1"/>
    <col min="10" max="10" width="12.625" style="17" customWidth="1"/>
    <col min="11" max="11" width="0.875" style="17" customWidth="1"/>
    <col min="12" max="12" width="12.625" style="17" customWidth="1"/>
    <col min="13" max="13" width="0.875" style="17" customWidth="1"/>
    <col min="14" max="14" width="12.625" style="17" customWidth="1"/>
    <col min="15" max="15" width="0.875" style="17" customWidth="1"/>
    <col min="16" max="16" width="12.625" style="17" customWidth="1"/>
    <col min="17" max="18" width="0.74609375" style="17" customWidth="1"/>
    <col min="19" max="19" width="12.625" style="17" customWidth="1"/>
    <col min="20" max="20" width="0.74609375" style="17" customWidth="1"/>
    <col min="21" max="16384" width="9.00390625" style="17" customWidth="1"/>
  </cols>
  <sheetData>
    <row r="1" spans="1:19" ht="12.75">
      <c r="A1" s="27" t="s">
        <v>149</v>
      </c>
      <c r="B1" s="128"/>
      <c r="R1" s="6" t="s">
        <v>132</v>
      </c>
      <c r="S1" s="32">
        <f ca="1">TODAY()</f>
        <v>45329</v>
      </c>
    </row>
    <row r="2" spans="1:19" ht="12.75">
      <c r="A2" s="26" t="s">
        <v>333</v>
      </c>
      <c r="B2" s="185"/>
      <c r="C2" s="26"/>
      <c r="D2" s="26"/>
      <c r="E2" s="26"/>
      <c r="F2" s="26"/>
      <c r="G2" s="26"/>
      <c r="H2" s="26"/>
      <c r="I2" s="26"/>
      <c r="J2" s="26"/>
      <c r="K2" s="26"/>
      <c r="L2" s="26"/>
      <c r="M2" s="26"/>
      <c r="N2" s="26"/>
      <c r="S2" s="29">
        <f>-'Data Entry Page'!R3</f>
        <v>-2024</v>
      </c>
    </row>
    <row r="3" spans="1:18" ht="12.75">
      <c r="A3" s="26" t="s">
        <v>361</v>
      </c>
      <c r="B3" s="185"/>
      <c r="C3" s="26"/>
      <c r="D3" s="26"/>
      <c r="E3" s="26"/>
      <c r="F3" s="26"/>
      <c r="G3" s="26"/>
      <c r="H3" s="26"/>
      <c r="I3" s="26"/>
      <c r="J3" s="26"/>
      <c r="K3" s="26"/>
      <c r="L3" s="26"/>
      <c r="M3" s="26"/>
      <c r="N3" s="26"/>
      <c r="O3" s="137"/>
      <c r="P3" s="137"/>
      <c r="Q3" s="137"/>
      <c r="R3" s="137"/>
    </row>
    <row r="4" spans="1:19" ht="12.75">
      <c r="A4" s="67">
        <f>IF(+'Data Entry Page'!A3&lt;&gt;"",+'Data Entry Page'!A3,"")</f>
      </c>
      <c r="B4" s="186"/>
      <c r="C4" s="100"/>
      <c r="D4" s="100"/>
      <c r="E4" s="100"/>
      <c r="H4" s="69">
        <f>IF(+'Data Entry Page'!H3&lt;&gt;"",+'Data Entry Page'!H3,"")</f>
      </c>
      <c r="I4" s="69" t="s">
        <v>80</v>
      </c>
      <c r="J4" s="69">
        <f>IF(+'Data Entry Page'!J3&lt;&gt;"",+'Data Entry Page'!J3,"")</f>
      </c>
      <c r="K4" s="69" t="s">
        <v>80</v>
      </c>
      <c r="L4" s="69">
        <f>IF(+'Data Entry Page'!L3&lt;&gt;"",+'Data Entry Page'!L3,"")</f>
      </c>
      <c r="N4" s="67">
        <f>IF(+'Data Entry Page'!N3&lt;&gt;"",+'Data Entry Page'!N3,"")</f>
      </c>
      <c r="O4" s="67"/>
      <c r="P4" s="100"/>
      <c r="S4" s="6"/>
    </row>
    <row r="5" spans="1:19" ht="12.75">
      <c r="A5" s="101" t="s">
        <v>72</v>
      </c>
      <c r="B5" s="187"/>
      <c r="C5" s="70"/>
      <c r="D5" s="70"/>
      <c r="E5" s="70"/>
      <c r="H5" s="70" t="s">
        <v>372</v>
      </c>
      <c r="I5" s="70"/>
      <c r="J5" s="102"/>
      <c r="K5" s="70"/>
      <c r="L5" s="70"/>
      <c r="N5" s="70" t="s">
        <v>373</v>
      </c>
      <c r="O5" s="70"/>
      <c r="P5" s="70"/>
      <c r="Q5" s="70" t="s">
        <v>18</v>
      </c>
      <c r="R5" s="70"/>
      <c r="S5" s="103"/>
    </row>
    <row r="6" spans="1:19" ht="13.5" thickBot="1">
      <c r="A6" s="138" t="s">
        <v>362</v>
      </c>
      <c r="B6" s="194"/>
      <c r="C6" s="96"/>
      <c r="D6" s="96"/>
      <c r="E6" s="96"/>
      <c r="F6" s="96"/>
      <c r="G6" s="139"/>
      <c r="H6" s="140"/>
      <c r="I6" s="96"/>
      <c r="J6" s="96"/>
      <c r="K6" s="96"/>
      <c r="L6" s="96"/>
      <c r="M6" s="96"/>
      <c r="N6" s="96"/>
      <c r="O6" s="96"/>
      <c r="P6" s="96"/>
      <c r="Q6" s="96"/>
      <c r="R6" s="96"/>
      <c r="S6" s="96"/>
    </row>
    <row r="7" spans="1:19" ht="12.75">
      <c r="A7" s="280" t="s">
        <v>148</v>
      </c>
      <c r="B7" s="256"/>
      <c r="C7" s="256"/>
      <c r="D7" s="256"/>
      <c r="E7" s="256"/>
      <c r="F7" s="256"/>
      <c r="G7" s="256"/>
      <c r="H7" s="256"/>
      <c r="I7" s="256"/>
      <c r="J7" s="256"/>
      <c r="K7" s="256"/>
      <c r="L7" s="256"/>
      <c r="M7" s="256"/>
      <c r="N7" s="256"/>
      <c r="O7" s="256"/>
      <c r="P7" s="256"/>
      <c r="Q7" s="256"/>
      <c r="R7" s="256"/>
      <c r="S7" s="256"/>
    </row>
    <row r="8" spans="1:19" ht="12.75">
      <c r="A8" s="256"/>
      <c r="B8" s="256"/>
      <c r="C8" s="256"/>
      <c r="D8" s="256"/>
      <c r="E8" s="256"/>
      <c r="F8" s="256"/>
      <c r="G8" s="256"/>
      <c r="H8" s="256"/>
      <c r="I8" s="256"/>
      <c r="J8" s="256"/>
      <c r="K8" s="256"/>
      <c r="L8" s="256"/>
      <c r="M8" s="256"/>
      <c r="N8" s="256"/>
      <c r="O8" s="256"/>
      <c r="P8" s="256"/>
      <c r="Q8" s="256"/>
      <c r="R8" s="256"/>
      <c r="S8" s="256"/>
    </row>
    <row r="9" spans="1:19" s="1" customFormat="1" ht="12.75">
      <c r="A9" s="38" t="s">
        <v>145</v>
      </c>
      <c r="B9" s="60"/>
      <c r="C9" s="60"/>
      <c r="D9" s="60"/>
      <c r="E9" s="60"/>
      <c r="F9" s="60"/>
      <c r="G9" s="60"/>
      <c r="H9" s="60"/>
      <c r="I9" s="60"/>
      <c r="J9" s="60"/>
      <c r="K9" s="63"/>
      <c r="L9" s="63"/>
      <c r="M9" s="63"/>
      <c r="N9" s="63"/>
      <c r="O9" s="63"/>
      <c r="P9" s="63"/>
      <c r="Q9" s="63"/>
      <c r="R9" s="63"/>
      <c r="S9" s="3"/>
    </row>
    <row r="10" spans="1:18" s="3" customFormat="1" ht="12.75">
      <c r="A10" s="38" t="s">
        <v>146</v>
      </c>
      <c r="B10" s="38"/>
      <c r="C10" s="38"/>
      <c r="D10" s="38"/>
      <c r="E10" s="38"/>
      <c r="F10" s="38"/>
      <c r="G10" s="38"/>
      <c r="H10" s="38"/>
      <c r="I10" s="38"/>
      <c r="J10" s="38"/>
      <c r="K10" s="63"/>
      <c r="L10" s="62"/>
      <c r="M10" s="165"/>
      <c r="N10" s="165"/>
      <c r="O10" s="166"/>
      <c r="P10" s="166"/>
      <c r="Q10" s="166"/>
      <c r="R10" s="166"/>
    </row>
    <row r="11" spans="1:19" ht="12.75">
      <c r="A11" s="106"/>
      <c r="C11" s="21"/>
      <c r="D11" s="21"/>
      <c r="E11" s="21"/>
      <c r="F11" s="21"/>
      <c r="G11" s="42"/>
      <c r="H11" s="108" t="s">
        <v>68</v>
      </c>
      <c r="I11" s="42"/>
      <c r="J11" s="42" t="s">
        <v>69</v>
      </c>
      <c r="K11" s="42"/>
      <c r="L11" s="109" t="s">
        <v>71</v>
      </c>
      <c r="M11" s="42"/>
      <c r="N11" s="42" t="s">
        <v>70</v>
      </c>
      <c r="R11" s="22"/>
      <c r="S11" s="42" t="s">
        <v>97</v>
      </c>
    </row>
    <row r="12" spans="1:19" ht="12.75">
      <c r="A12" s="106"/>
      <c r="B12" s="185"/>
      <c r="C12" s="21"/>
      <c r="D12" s="21"/>
      <c r="E12" s="21"/>
      <c r="F12" s="21"/>
      <c r="G12" s="42"/>
      <c r="H12" s="110" t="s">
        <v>3</v>
      </c>
      <c r="I12" s="67"/>
      <c r="J12" s="67"/>
      <c r="K12" s="67"/>
      <c r="L12" s="67"/>
      <c r="M12" s="73"/>
      <c r="N12" s="42" t="s">
        <v>6</v>
      </c>
      <c r="R12" s="22"/>
      <c r="S12" s="43" t="s">
        <v>98</v>
      </c>
    </row>
    <row r="13" spans="7:19" ht="12.75">
      <c r="G13" s="16"/>
      <c r="H13" s="111" t="s">
        <v>2</v>
      </c>
      <c r="J13" s="69" t="s">
        <v>4</v>
      </c>
      <c r="L13" s="69" t="s">
        <v>5</v>
      </c>
      <c r="N13" s="74" t="s">
        <v>7</v>
      </c>
      <c r="P13" s="74" t="s">
        <v>40</v>
      </c>
      <c r="R13" s="22"/>
      <c r="S13" s="69" t="s">
        <v>99</v>
      </c>
    </row>
    <row r="14" spans="1:19" ht="12.75">
      <c r="A14" s="112" t="s">
        <v>20</v>
      </c>
      <c r="B14" s="232">
        <f>-'Data Entry Page'!R3+0</f>
        <v>-2024</v>
      </c>
      <c r="C14" s="76" t="s">
        <v>189</v>
      </c>
      <c r="D14" s="12"/>
      <c r="E14" s="12"/>
      <c r="F14" s="12"/>
      <c r="H14" s="113"/>
      <c r="I14" s="12"/>
      <c r="J14" s="12"/>
      <c r="K14" s="12"/>
      <c r="L14" s="12"/>
      <c r="M14" s="12"/>
      <c r="N14" s="12"/>
      <c r="R14" s="22"/>
      <c r="S14" s="21"/>
    </row>
    <row r="15" spans="2:19" ht="12.75">
      <c r="B15" s="266" t="s">
        <v>175</v>
      </c>
      <c r="C15" s="246"/>
      <c r="D15" s="246"/>
      <c r="E15" s="246"/>
      <c r="F15" s="246"/>
      <c r="G15" s="246"/>
      <c r="H15" s="12"/>
      <c r="I15" s="12"/>
      <c r="J15" s="12"/>
      <c r="K15" s="12"/>
      <c r="L15" s="12"/>
      <c r="M15" s="12"/>
      <c r="N15" s="12"/>
      <c r="R15" s="22"/>
      <c r="S15" s="21"/>
    </row>
    <row r="16" spans="2:19" ht="12.75">
      <c r="B16" s="246"/>
      <c r="C16" s="246"/>
      <c r="D16" s="246"/>
      <c r="E16" s="246"/>
      <c r="F16" s="246"/>
      <c r="G16" s="246"/>
      <c r="H16" s="12"/>
      <c r="I16" s="12"/>
      <c r="J16" s="12"/>
      <c r="K16" s="12"/>
      <c r="L16" s="12"/>
      <c r="M16" s="12"/>
      <c r="N16" s="12"/>
      <c r="R16" s="22"/>
      <c r="S16" s="21"/>
    </row>
    <row r="17" spans="2:19" ht="12.75">
      <c r="B17" s="246"/>
      <c r="C17" s="246"/>
      <c r="D17" s="246"/>
      <c r="E17" s="246"/>
      <c r="F17" s="246"/>
      <c r="G17" s="246"/>
      <c r="H17" s="5">
        <f>IF('Data Entry Page'!$J$19+'Data Entry Page'!$L$19+'Data Entry Page'!$N$19+'Data Entry Page'!$P$19&gt;0,IF('Data Entry Page'!J$19&gt;0,'Data Entry Page'!J$19,0),"")</f>
      </c>
      <c r="I17" s="23"/>
      <c r="J17" s="5">
        <f>IF('Data Entry Page'!$J$19+'Data Entry Page'!$L$19+'Data Entry Page'!$N$19+'Data Entry Page'!$P$19&gt;0,IF('Data Entry Page'!L$19&gt;0,'Data Entry Page'!L$19,0),"")</f>
      </c>
      <c r="K17" s="23"/>
      <c r="L17" s="5">
        <f>IF('Data Entry Page'!$J$19+'Data Entry Page'!$L$19+'Data Entry Page'!$N$19+'Data Entry Page'!$P$19&gt;0,IF('Data Entry Page'!N$19&gt;0,'Data Entry Page'!N$19,0),"")</f>
      </c>
      <c r="M17" s="23"/>
      <c r="N17" s="5">
        <f>IF('Data Entry Page'!$J$19+'Data Entry Page'!$L$19+'Data Entry Page'!$N$19+'Data Entry Page'!$P$19&gt;0,IF('Data Entry Page'!P$19&gt;0,'Data Entry Page'!P$19,0),"")</f>
      </c>
      <c r="O17" s="23"/>
      <c r="P17" s="5">
        <f>IF('Data Entry Page'!$J$19+'Data Entry Page'!$L$19+'Data Entry Page'!$N$19+'Data Entry Page'!$P$19&gt;0,+'Data Entry Page'!$J$19+'Data Entry Page'!$L$19+'Data Entry Page'!$N$19+'Data Entry Page'!$P$19,"")</f>
      </c>
      <c r="Q17" s="23"/>
      <c r="R17" s="114"/>
      <c r="S17" s="5">
        <f>IF('Data Entry Page'!$J$19+'Data Entry Page'!$L$19+'Data Entry Page'!$N$19+'Data Entry Page'!$P$19&gt;0,+'Data Entry Page'!$J$19+'Data Entry Page'!$L$19+'Data Entry Page'!$N$19+'Data Entry Page'!$P$19,"")</f>
      </c>
    </row>
    <row r="18" spans="1:19" ht="12.75">
      <c r="A18" s="112" t="s">
        <v>21</v>
      </c>
      <c r="B18" s="27" t="s">
        <v>190</v>
      </c>
      <c r="H18" s="23"/>
      <c r="I18" s="23"/>
      <c r="J18" s="23"/>
      <c r="K18" s="23"/>
      <c r="L18" s="23"/>
      <c r="M18" s="23"/>
      <c r="N18" s="23"/>
      <c r="O18" s="23"/>
      <c r="P18" s="23"/>
      <c r="Q18" s="23"/>
      <c r="R18" s="114"/>
      <c r="S18" s="8"/>
    </row>
    <row r="19" spans="2:19" ht="12.75">
      <c r="B19" s="12" t="s">
        <v>355</v>
      </c>
      <c r="D19" s="12"/>
      <c r="E19" s="12"/>
      <c r="F19" s="12"/>
      <c r="G19" s="12"/>
      <c r="H19" s="23"/>
      <c r="I19" s="23"/>
      <c r="J19" s="23"/>
      <c r="K19" s="23"/>
      <c r="L19" s="23"/>
      <c r="M19" s="23"/>
      <c r="N19" s="23"/>
      <c r="O19" s="23"/>
      <c r="P19" s="23"/>
      <c r="Q19" s="23"/>
      <c r="R19" s="114"/>
      <c r="S19" s="8"/>
    </row>
    <row r="20" spans="2:19" ht="12.75">
      <c r="B20" s="12" t="s">
        <v>354</v>
      </c>
      <c r="D20" s="12"/>
      <c r="E20" s="12"/>
      <c r="F20" s="12"/>
      <c r="H20" s="5">
        <f>IF(OR('Data Entry Page'!J20&lt;&gt;"",'Informational Form A'!$P$17&lt;&gt;""),IF('Data Entry Page'!J20&gt;0,'Data Entry Page'!J20,0),"")</f>
      </c>
      <c r="I20" s="23"/>
      <c r="J20" s="5">
        <f>IF(OR('Data Entry Page'!L20&lt;&gt;"",'Informational Form A'!$P$17&lt;&gt;""),IF('Data Entry Page'!L20&gt;0,'Data Entry Page'!L20,0),"")</f>
      </c>
      <c r="K20" s="23"/>
      <c r="L20" s="5">
        <f>IF(OR('Data Entry Page'!N20&lt;&gt;"",'Informational Form A'!$P$17&lt;&gt;""),IF('Data Entry Page'!N20&gt;0,'Data Entry Page'!N20,0),"")</f>
      </c>
      <c r="M20" s="23"/>
      <c r="N20" s="5">
        <f>IF(OR(N17&lt;&gt;"",N33&lt;&gt;""),IF((+N17-N22-N33+N35+N38)&lt;0,0,+N17-N22-N33+N35+N38),"")</f>
      </c>
      <c r="O20" s="23"/>
      <c r="P20" s="23"/>
      <c r="Q20" s="23"/>
      <c r="R20" s="114"/>
      <c r="S20" s="5">
        <f>IF(OR(H20&lt;&gt;"",J20&lt;&gt;"",L20&lt;&gt;"",N20&lt;&gt;""),+H20+J20+L20+N20,"")</f>
      </c>
    </row>
    <row r="21" spans="1:19" ht="12.75">
      <c r="A21" s="112" t="s">
        <v>22</v>
      </c>
      <c r="B21" s="27" t="s">
        <v>191</v>
      </c>
      <c r="H21" s="23"/>
      <c r="I21" s="23"/>
      <c r="J21" s="23"/>
      <c r="K21" s="23"/>
      <c r="L21" s="23"/>
      <c r="M21" s="23"/>
      <c r="N21" s="23"/>
      <c r="O21" s="23"/>
      <c r="P21" s="23"/>
      <c r="Q21" s="23"/>
      <c r="R21" s="114"/>
      <c r="S21" s="8"/>
    </row>
    <row r="22" spans="2:19" ht="12.75">
      <c r="B22" s="12" t="s">
        <v>174</v>
      </c>
      <c r="D22" s="12"/>
      <c r="E22" s="12"/>
      <c r="F22" s="12"/>
      <c r="H22" s="5">
        <f>IF(OR('Data Entry Page'!J21&lt;&gt;"",'Informational Form A'!$P$17&lt;&gt;""),IF('Data Entry Page'!J21&gt;0,'Data Entry Page'!J21,0),"")</f>
      </c>
      <c r="I22" s="23"/>
      <c r="J22" s="5">
        <f>IF(OR('Data Entry Page'!L21&lt;&gt;"",'Informational Form A'!$P$17&lt;&gt;""),IF('Data Entry Page'!L21&gt;0,'Data Entry Page'!L21,0),"")</f>
      </c>
      <c r="K22" s="23"/>
      <c r="L22" s="5">
        <f>IF(OR('Data Entry Page'!N21&lt;&gt;"",'Informational Form A'!$P$17&lt;&gt;""),IF('Data Entry Page'!N21&gt;0,'Data Entry Page'!N21,0),"")</f>
      </c>
      <c r="M22" s="23"/>
      <c r="N22" s="5">
        <f>IF(OR('Data Entry Page'!P21&lt;&gt;"",'Informational Form A'!$P$17&lt;&gt;""),IF('Data Entry Page'!P21&gt;0,'Data Entry Page'!P21,0),"")</f>
      </c>
      <c r="O22" s="23"/>
      <c r="P22" s="23"/>
      <c r="Q22" s="23"/>
      <c r="R22" s="114"/>
      <c r="S22" s="5">
        <f>IF(OR(H22&lt;&gt;"",J22&lt;&gt;"",L22&lt;&gt;"",N22&lt;&gt;""),+H22+J22+L22+N22,"")</f>
      </c>
    </row>
    <row r="23" spans="1:19" ht="12.75">
      <c r="A23" s="112" t="s">
        <v>23</v>
      </c>
      <c r="B23" s="268" t="s">
        <v>192</v>
      </c>
      <c r="C23" s="246"/>
      <c r="D23" s="246"/>
      <c r="E23" s="246"/>
      <c r="F23" s="246"/>
      <c r="G23" s="246"/>
      <c r="H23" s="23"/>
      <c r="I23" s="23"/>
      <c r="J23" s="23"/>
      <c r="K23" s="23"/>
      <c r="L23" s="23"/>
      <c r="M23" s="23"/>
      <c r="N23" s="23"/>
      <c r="O23" s="23"/>
      <c r="P23" s="23"/>
      <c r="Q23" s="23"/>
      <c r="R23" s="114"/>
      <c r="S23" s="8"/>
    </row>
    <row r="24" spans="2:19" ht="12.75">
      <c r="B24" s="246"/>
      <c r="C24" s="246"/>
      <c r="D24" s="246"/>
      <c r="E24" s="246"/>
      <c r="F24" s="246"/>
      <c r="G24" s="246"/>
      <c r="H24" s="23"/>
      <c r="I24" s="23"/>
      <c r="J24" s="23"/>
      <c r="K24" s="23"/>
      <c r="L24" s="23"/>
      <c r="M24" s="23"/>
      <c r="N24" s="23"/>
      <c r="O24" s="23"/>
      <c r="P24" s="23"/>
      <c r="Q24" s="23"/>
      <c r="R24" s="114"/>
      <c r="S24" s="8"/>
    </row>
    <row r="25" spans="2:19" ht="12.75">
      <c r="B25" s="246"/>
      <c r="C25" s="246"/>
      <c r="D25" s="246"/>
      <c r="E25" s="246"/>
      <c r="F25" s="246"/>
      <c r="G25" s="246"/>
      <c r="H25" s="5">
        <f>IF(OR('Data Entry Page'!J22&lt;&gt;"",$P$17&lt;&gt;""),IF('Data Entry Page'!J22&gt;0,'Data Entry Page'!J22,0),"")</f>
      </c>
      <c r="I25" s="23"/>
      <c r="J25" s="5">
        <f>IF(OR('Data Entry Page'!L22&lt;&gt;"",$P$17&lt;&gt;""),IF('Data Entry Page'!L22&gt;0,'Data Entry Page'!L22,0),"")</f>
      </c>
      <c r="K25" s="23"/>
      <c r="L25" s="5">
        <f>IF(OR('Data Entry Page'!N22&lt;&gt;"",$P$17&lt;&gt;""),IF('Data Entry Page'!N22&gt;0,'Data Entry Page'!N22,0),"")</f>
      </c>
      <c r="M25" s="23"/>
      <c r="N25" s="23"/>
      <c r="O25" s="23"/>
      <c r="P25" s="23"/>
      <c r="Q25" s="23"/>
      <c r="R25" s="114"/>
      <c r="S25" s="8"/>
    </row>
    <row r="26" spans="1:19" ht="12.75">
      <c r="A26" s="112" t="s">
        <v>24</v>
      </c>
      <c r="B26" s="27" t="s">
        <v>193</v>
      </c>
      <c r="H26" s="23"/>
      <c r="I26" s="23"/>
      <c r="J26" s="23"/>
      <c r="K26" s="23"/>
      <c r="L26" s="23"/>
      <c r="M26" s="23"/>
      <c r="N26" s="23"/>
      <c r="O26" s="23"/>
      <c r="P26" s="23"/>
      <c r="Q26" s="23"/>
      <c r="R26" s="114"/>
      <c r="S26" s="8"/>
    </row>
    <row r="27" spans="2:19" ht="12.75">
      <c r="B27" s="17" t="s">
        <v>79</v>
      </c>
      <c r="H27" s="5">
        <f>IF(OR(H17&lt;&gt;"",H20&lt;&gt;"",H22&lt;&gt;"",H25&lt;&gt;""),+H17-H20-H22-H25,"")</f>
      </c>
      <c r="I27" s="23"/>
      <c r="J27" s="5">
        <f>IF(OR(J17&lt;&gt;"",J20&lt;&gt;"",J22&lt;&gt;"",J25&lt;&gt;""),+J17-J20-J22-J25,"")</f>
      </c>
      <c r="K27" s="23"/>
      <c r="L27" s="5">
        <f>IF(OR(L17&lt;&gt;"",L20&lt;&gt;"",L22&lt;&gt;"",L25&lt;&gt;""),+L17-L20-L22-L25,"")</f>
      </c>
      <c r="M27" s="23"/>
      <c r="N27" s="5">
        <f>IF(OR(N17&lt;&gt;"",N20&lt;&gt;"",N22&lt;&gt;""),+N17-N20-N22,"")</f>
      </c>
      <c r="O27" s="23"/>
      <c r="P27" s="5">
        <f>IF(OR(H27&lt;&gt;"",J27&lt;&gt;"",L27&lt;&gt;"",N27&lt;&gt;""),+H27+J27+L27+N27,"")</f>
      </c>
      <c r="Q27" s="23"/>
      <c r="R27" s="114"/>
      <c r="S27" s="5">
        <f>IF(OR(S17&lt;&gt;"",S20&lt;&gt;"",S22&lt;&gt;""),+S17-S20-S22,"")</f>
      </c>
    </row>
    <row r="28" spans="1:19" ht="12.75">
      <c r="A28" s="112" t="s">
        <v>25</v>
      </c>
      <c r="B28" s="232">
        <f>-'Data Entry Page'!R3+1</f>
        <v>-2023</v>
      </c>
      <c r="C28" s="27" t="s">
        <v>194</v>
      </c>
      <c r="I28" s="12"/>
      <c r="J28" s="12"/>
      <c r="K28" s="12"/>
      <c r="L28" s="12"/>
      <c r="M28" s="12"/>
      <c r="N28" s="12"/>
      <c r="O28" s="12"/>
      <c r="P28" s="12"/>
      <c r="Q28" s="23"/>
      <c r="R28" s="114"/>
      <c r="S28" s="8"/>
    </row>
    <row r="29" spans="1:19" ht="12.75">
      <c r="A29" s="112"/>
      <c r="B29" s="266" t="s">
        <v>253</v>
      </c>
      <c r="C29" s="246"/>
      <c r="D29" s="246"/>
      <c r="E29" s="246"/>
      <c r="F29" s="246"/>
      <c r="G29" s="246"/>
      <c r="H29" s="246"/>
      <c r="I29" s="12"/>
      <c r="J29" s="12"/>
      <c r="K29" s="12"/>
      <c r="L29" s="12"/>
      <c r="M29" s="12"/>
      <c r="N29" s="12"/>
      <c r="O29" s="12"/>
      <c r="P29" s="12"/>
      <c r="Q29" s="23"/>
      <c r="R29" s="114"/>
      <c r="S29" s="8"/>
    </row>
    <row r="30" spans="1:18" ht="12.75">
      <c r="A30" s="112"/>
      <c r="B30" s="246"/>
      <c r="C30" s="246"/>
      <c r="D30" s="246"/>
      <c r="E30" s="246"/>
      <c r="F30" s="246"/>
      <c r="G30" s="246"/>
      <c r="H30" s="246"/>
      <c r="Q30" s="23"/>
      <c r="R30" s="114"/>
    </row>
    <row r="31" spans="1:19" ht="12.75">
      <c r="A31" s="112"/>
      <c r="B31" s="12" t="s">
        <v>381</v>
      </c>
      <c r="D31" s="12"/>
      <c r="E31" s="12"/>
      <c r="F31" s="12"/>
      <c r="H31" s="8"/>
      <c r="I31" s="23"/>
      <c r="J31" s="8"/>
      <c r="K31" s="23"/>
      <c r="L31" s="8"/>
      <c r="M31" s="23"/>
      <c r="N31" s="8"/>
      <c r="O31" s="23"/>
      <c r="P31" s="23"/>
      <c r="Q31" s="23"/>
      <c r="R31" s="114"/>
      <c r="S31" s="8"/>
    </row>
    <row r="32" spans="1:19" ht="12.75">
      <c r="A32" s="112"/>
      <c r="B32" s="86" t="s">
        <v>382</v>
      </c>
      <c r="D32" s="12"/>
      <c r="E32" s="12"/>
      <c r="F32" s="12"/>
      <c r="H32" s="8"/>
      <c r="I32" s="23"/>
      <c r="J32" s="8"/>
      <c r="K32" s="23"/>
      <c r="L32" s="8"/>
      <c r="M32" s="23"/>
      <c r="N32" s="8"/>
      <c r="O32" s="23"/>
      <c r="P32" s="23"/>
      <c r="Q32" s="23"/>
      <c r="R32" s="114"/>
      <c r="S32" s="8"/>
    </row>
    <row r="33" spans="1:19" s="36" customFormat="1" ht="12.75">
      <c r="A33" s="188"/>
      <c r="B33" s="86" t="s">
        <v>383</v>
      </c>
      <c r="D33" s="40"/>
      <c r="E33" s="40"/>
      <c r="F33" s="40"/>
      <c r="G33" s="123"/>
      <c r="H33" s="59">
        <f>IF('Data Entry Page'!$J$24+'Data Entry Page'!$L$24+'Data Entry Page'!$N$24+'Data Entry Page'!$P$24&gt;0,IF('Data Entry Page'!J24&gt;0,'Data Entry Page'!J24,0),"")</f>
      </c>
      <c r="I33" s="124"/>
      <c r="J33" s="59">
        <f>IF('Data Entry Page'!$J$24+'Data Entry Page'!$L$24+'Data Entry Page'!$N$24+'Data Entry Page'!$P$24&gt;0,IF('Data Entry Page'!L24&gt;0,'Data Entry Page'!L24,0),"")</f>
      </c>
      <c r="K33" s="124"/>
      <c r="L33" s="59">
        <f>IF('Data Entry Page'!$J$24+'Data Entry Page'!$L$24+'Data Entry Page'!$N$24+'Data Entry Page'!$P$24&gt;0,IF('Data Entry Page'!N24&gt;0,'Data Entry Page'!N24,0),"")</f>
      </c>
      <c r="M33" s="124"/>
      <c r="N33" s="59">
        <f>IF('Data Entry Page'!$J$24+'Data Entry Page'!$L$24+'Data Entry Page'!$N$24+'Data Entry Page'!$P$24&gt;0,IF('Data Entry Page'!P24&gt;0,'Data Entry Page'!P24,0),"")</f>
      </c>
      <c r="O33" s="124"/>
      <c r="P33" s="124"/>
      <c r="Q33" s="124"/>
      <c r="R33" s="125"/>
      <c r="S33" s="59">
        <f>IF('Data Entry Page'!$J$24+'Data Entry Page'!$L$24+'Data Entry Page'!$N$24+'Data Entry Page'!$P$24&gt;0,'Data Entry Page'!J24+'Data Entry Page'!L24+'Data Entry Page'!N24+'Data Entry Page'!P24,"")</f>
      </c>
    </row>
    <row r="34" spans="1:19" ht="12.75">
      <c r="A34" s="112" t="s">
        <v>26</v>
      </c>
      <c r="B34" s="27" t="s">
        <v>195</v>
      </c>
      <c r="H34" s="23"/>
      <c r="I34" s="23"/>
      <c r="J34" s="23"/>
      <c r="K34" s="23"/>
      <c r="L34" s="23"/>
      <c r="M34" s="23"/>
      <c r="N34" s="23"/>
      <c r="O34" s="23"/>
      <c r="P34" s="23"/>
      <c r="Q34" s="23"/>
      <c r="R34" s="114"/>
      <c r="S34" s="8"/>
    </row>
    <row r="35" spans="2:19" ht="12.75">
      <c r="B35" s="12" t="s">
        <v>174</v>
      </c>
      <c r="D35" s="12"/>
      <c r="E35" s="12"/>
      <c r="F35" s="12"/>
      <c r="H35" s="5">
        <f>IF(OR('Data Entry Page'!J25&lt;&gt;"",'Informational Form A'!$S$33&lt;&gt;""),IF('Data Entry Page'!J25&gt;0,'Data Entry Page'!J25,0),"")</f>
      </c>
      <c r="I35" s="23"/>
      <c r="J35" s="5">
        <f>IF(OR('Data Entry Page'!L25&lt;&gt;"",'Informational Form A'!$S$33&lt;&gt;""),IF('Data Entry Page'!L25&gt;0,'Data Entry Page'!L25,0),"")</f>
      </c>
      <c r="K35" s="23"/>
      <c r="L35" s="5">
        <f>IF(OR('Data Entry Page'!N25&lt;&gt;"",'Informational Form A'!$S$33&lt;&gt;""),IF('Data Entry Page'!N25&gt;0,'Data Entry Page'!N25,0),"")</f>
      </c>
      <c r="M35" s="23"/>
      <c r="N35" s="5">
        <f>IF(OR('Data Entry Page'!P25&lt;&gt;"",'Informational Form A'!$S$33&lt;&gt;""),IF('Data Entry Page'!P25&gt;0,'Data Entry Page'!P25,0),"")</f>
      </c>
      <c r="O35" s="23"/>
      <c r="P35" s="23"/>
      <c r="Q35" s="23"/>
      <c r="R35" s="114"/>
      <c r="S35" s="5">
        <f>IF(OR(H35&lt;&gt;"",J35&lt;&gt;"",L35&lt;&gt;"",N35&lt;&gt;""),+H35+J35+L35+N35,"")</f>
      </c>
    </row>
    <row r="36" spans="1:19" ht="12.75">
      <c r="A36" s="112" t="s">
        <v>27</v>
      </c>
      <c r="B36" s="76" t="s">
        <v>196</v>
      </c>
      <c r="D36" s="12"/>
      <c r="E36" s="12"/>
      <c r="F36" s="12"/>
      <c r="H36" s="23"/>
      <c r="I36" s="23"/>
      <c r="J36" s="23"/>
      <c r="K36" s="23"/>
      <c r="L36" s="23"/>
      <c r="M36" s="23"/>
      <c r="N36" s="23"/>
      <c r="O36" s="23"/>
      <c r="P36" s="23"/>
      <c r="Q36" s="23"/>
      <c r="R36" s="114"/>
      <c r="S36" s="8"/>
    </row>
    <row r="37" spans="1:19" ht="12.75">
      <c r="A37" s="112"/>
      <c r="B37" s="76" t="s">
        <v>197</v>
      </c>
      <c r="D37" s="12"/>
      <c r="E37" s="12"/>
      <c r="F37" s="12"/>
      <c r="H37" s="23"/>
      <c r="I37" s="23"/>
      <c r="J37" s="23"/>
      <c r="K37" s="23"/>
      <c r="L37" s="23"/>
      <c r="M37" s="23"/>
      <c r="N37" s="23"/>
      <c r="O37" s="23"/>
      <c r="P37" s="23"/>
      <c r="Q37" s="23"/>
      <c r="R37" s="114"/>
      <c r="S37" s="8"/>
    </row>
    <row r="38" spans="1:19" ht="12.75">
      <c r="A38" s="112"/>
      <c r="B38" s="12" t="s">
        <v>174</v>
      </c>
      <c r="D38" s="12"/>
      <c r="E38" s="12"/>
      <c r="F38" s="12"/>
      <c r="H38" s="5">
        <f>IF(OR('Data Entry Page'!J26&lt;&gt;"",'Informational Form A'!$S$33&lt;&gt;""),IF('Data Entry Page'!J26&gt;0,'Data Entry Page'!J26,0),"")</f>
      </c>
      <c r="I38" s="23"/>
      <c r="J38" s="5">
        <f>IF(OR('Data Entry Page'!L26&lt;&gt;"",'Informational Form A'!$S$33&lt;&gt;""),IF('Data Entry Page'!L26&gt;0,'Data Entry Page'!L26,0),"")</f>
      </c>
      <c r="K38" s="23"/>
      <c r="L38" s="5">
        <f>IF(OR('Data Entry Page'!N26&lt;&gt;"",'Informational Form A'!$S$33&lt;&gt;""),IF('Data Entry Page'!N26&gt;0,'Data Entry Page'!N26,0),"")</f>
      </c>
      <c r="M38" s="23"/>
      <c r="N38" s="5">
        <f>IF(OR('Data Entry Page'!P26&lt;&gt;"",'Informational Form A'!$S$33&lt;&gt;""),IF('Data Entry Page'!P26&gt;0,'Data Entry Page'!P26,0),"")</f>
      </c>
      <c r="O38" s="23"/>
      <c r="P38" s="23"/>
      <c r="Q38" s="23"/>
      <c r="R38" s="114"/>
      <c r="S38" s="5">
        <f>IF(OR(H38&lt;&gt;"",J38&lt;&gt;"",L38&lt;&gt;"",N38&lt;&gt;""),+H38+J38+L38+N38,"")</f>
      </c>
    </row>
    <row r="39" spans="1:19" ht="12.75">
      <c r="A39" s="112" t="s">
        <v>28</v>
      </c>
      <c r="B39" s="268" t="s">
        <v>198</v>
      </c>
      <c r="C39" s="246"/>
      <c r="D39" s="246"/>
      <c r="E39" s="246"/>
      <c r="F39" s="246"/>
      <c r="G39" s="246"/>
      <c r="H39" s="23"/>
      <c r="I39" s="23"/>
      <c r="J39" s="23"/>
      <c r="K39" s="23"/>
      <c r="L39" s="23"/>
      <c r="M39" s="23"/>
      <c r="N39" s="23"/>
      <c r="O39" s="23"/>
      <c r="P39" s="23"/>
      <c r="Q39" s="23"/>
      <c r="R39" s="114"/>
      <c r="S39" s="8"/>
    </row>
    <row r="40" spans="1:19" ht="12.75">
      <c r="A40" s="112"/>
      <c r="B40" s="246"/>
      <c r="C40" s="246"/>
      <c r="D40" s="246"/>
      <c r="E40" s="246"/>
      <c r="F40" s="246"/>
      <c r="G40" s="246"/>
      <c r="H40" s="23"/>
      <c r="I40" s="23"/>
      <c r="J40" s="23"/>
      <c r="K40" s="23"/>
      <c r="L40" s="23"/>
      <c r="M40" s="23"/>
      <c r="N40" s="23"/>
      <c r="O40" s="23"/>
      <c r="P40" s="23"/>
      <c r="Q40" s="23"/>
      <c r="R40" s="114"/>
      <c r="S40" s="8"/>
    </row>
    <row r="41" spans="1:19" ht="12.75">
      <c r="A41" s="112"/>
      <c r="B41" s="246"/>
      <c r="C41" s="246"/>
      <c r="D41" s="246"/>
      <c r="E41" s="246"/>
      <c r="F41" s="246"/>
      <c r="G41" s="246"/>
      <c r="H41" s="5">
        <f>IF(OR('Data Entry Page'!J27&lt;&gt;"",$S$33&lt;&gt;""),IF('Data Entry Page'!J27&gt;0,'Data Entry Page'!J27,0),"")</f>
      </c>
      <c r="I41" s="23"/>
      <c r="J41" s="5">
        <f>IF(OR('Data Entry Page'!L27&lt;&gt;"",$S$33&lt;&gt;""),IF('Data Entry Page'!L27&gt;0,'Data Entry Page'!L27,0),"")</f>
      </c>
      <c r="K41" s="23"/>
      <c r="L41" s="5">
        <f>IF(OR('Data Entry Page'!N27&lt;&gt;"",$S$33&lt;&gt;""),IF('Data Entry Page'!N27&gt;0,'Data Entry Page'!N27,0),"")</f>
      </c>
      <c r="M41" s="23"/>
      <c r="N41" s="23"/>
      <c r="O41" s="23"/>
      <c r="P41" s="23"/>
      <c r="Q41" s="23"/>
      <c r="R41" s="114"/>
      <c r="S41" s="8"/>
    </row>
    <row r="42" spans="1:19" ht="12.75">
      <c r="A42" s="112" t="s">
        <v>29</v>
      </c>
      <c r="B42" s="27" t="s">
        <v>199</v>
      </c>
      <c r="H42" s="23"/>
      <c r="I42" s="23"/>
      <c r="J42" s="23"/>
      <c r="K42" s="23"/>
      <c r="L42" s="23"/>
      <c r="M42" s="23"/>
      <c r="N42" s="23"/>
      <c r="O42" s="23"/>
      <c r="P42" s="23"/>
      <c r="Q42" s="23"/>
      <c r="R42" s="114"/>
      <c r="S42" s="8"/>
    </row>
    <row r="43" spans="2:19" ht="12.75">
      <c r="B43" s="17" t="s">
        <v>91</v>
      </c>
      <c r="H43" s="5">
        <f>IF(OR(H33&lt;&gt;"",H35&lt;&gt;"",H38&lt;&gt;"",H41&lt;&gt;""),+H33-H35-H38-H41,"")</f>
      </c>
      <c r="I43" s="23"/>
      <c r="J43" s="5">
        <f>IF(OR(J33&lt;&gt;"",J35&lt;&gt;"",J38&lt;&gt;"",J41&lt;&gt;""),+J33-J35-J38-J41,"")</f>
      </c>
      <c r="K43" s="23"/>
      <c r="L43" s="5">
        <f>IF(OR(L33&lt;&gt;"",L35&lt;&gt;"",L38&lt;&gt;"",L41&lt;&gt;""),+L33-L35-L38-L41,"")</f>
      </c>
      <c r="M43" s="23"/>
      <c r="N43" s="5">
        <f>IF(OR(N33&lt;&gt;"",N35&lt;&gt;"",N38&lt;&gt;"",N41&lt;&gt;""),+N33-N35-N38-N41,"")</f>
      </c>
      <c r="O43" s="23"/>
      <c r="P43" s="5">
        <f>IF(S33&lt;&gt;"",+H43+J43+L43+N43,"")</f>
      </c>
      <c r="Q43" s="23"/>
      <c r="R43" s="114"/>
      <c r="S43" s="5">
        <f>IF(OR(S33&lt;&gt;"",S35&lt;&gt;"",S38&lt;&gt;""),+S33-S35-S38,"")</f>
      </c>
    </row>
    <row r="44" spans="1:19" ht="12.75" hidden="1">
      <c r="A44" s="98" t="s">
        <v>60</v>
      </c>
      <c r="H44" s="23"/>
      <c r="I44" s="23"/>
      <c r="J44" s="23"/>
      <c r="K44" s="23"/>
      <c r="L44" s="23"/>
      <c r="M44" s="23"/>
      <c r="N44" s="23"/>
      <c r="O44" s="23"/>
      <c r="P44" s="5">
        <f>IF(P17&lt;&gt;"",+H17+J17+L17+N17+H20+J20+L20+H22+J22+L22+N22+H25+J25+L25+H35+J35+L35+N35+H38+J38+L38+N38+H41+J41+L41,"")</f>
      </c>
      <c r="Q44" s="23"/>
      <c r="R44" s="114"/>
      <c r="S44" s="8"/>
    </row>
    <row r="45" spans="1:19" ht="12.75">
      <c r="A45" s="112" t="s">
        <v>30</v>
      </c>
      <c r="B45" s="27" t="s">
        <v>200</v>
      </c>
      <c r="R45" s="22"/>
      <c r="S45" s="21"/>
    </row>
    <row r="46" spans="2:19" ht="12.75">
      <c r="B46" s="266" t="s">
        <v>173</v>
      </c>
      <c r="C46" s="246"/>
      <c r="D46" s="246"/>
      <c r="E46" s="246"/>
      <c r="F46" s="246"/>
      <c r="G46" s="246"/>
      <c r="N46" s="15"/>
      <c r="R46" s="22"/>
      <c r="S46" s="21"/>
    </row>
    <row r="47" spans="2:19" ht="12.75">
      <c r="B47" s="246"/>
      <c r="C47" s="246"/>
      <c r="D47" s="246"/>
      <c r="E47" s="246"/>
      <c r="F47" s="246"/>
      <c r="G47" s="246"/>
      <c r="H47" s="7">
        <f>IF(OR(H27&lt;&gt;"",H43&lt;&gt;""),IF(H43=0,0,ROUND(+(H27-H43)/H43,6)),"")</f>
      </c>
      <c r="I47" s="15"/>
      <c r="J47" s="7">
        <f>IF(OR(J27&lt;&gt;"",J43&lt;&gt;""),IF(J43=0,0,ROUND(+(J27-J43)/J43,6)),"")</f>
      </c>
      <c r="K47" s="15"/>
      <c r="L47" s="7">
        <f>IF(OR(L27&lt;&gt;"",L43&lt;&gt;""),IF(L43=0,0,ROUND(+(L27-L43)/L43,6)),"")</f>
      </c>
      <c r="M47" s="15"/>
      <c r="N47" s="7">
        <f>IF(OR(N27&lt;&gt;"",N43&lt;&gt;""),IF(N43=0,0,ROUND(+(N27-N43)/N43,6)),"")</f>
      </c>
      <c r="O47" s="15"/>
      <c r="P47" s="9"/>
      <c r="Q47" s="15"/>
      <c r="R47" s="116"/>
      <c r="S47" s="7">
        <f>IF(OR(S27&lt;&gt;"",S43&lt;&gt;""),IF(S43=0,0,ROUND(+(S27-S43)/S43,6)),"")</f>
      </c>
    </row>
    <row r="48" spans="1:19" ht="12.75">
      <c r="A48" s="112" t="s">
        <v>31</v>
      </c>
      <c r="B48" s="27" t="s">
        <v>201</v>
      </c>
      <c r="H48" s="31">
        <v>0.034</v>
      </c>
      <c r="I48" s="15"/>
      <c r="J48" s="31">
        <v>0.034</v>
      </c>
      <c r="K48" s="15"/>
      <c r="L48" s="31">
        <v>0.034</v>
      </c>
      <c r="M48" s="15"/>
      <c r="N48" s="31">
        <v>0.034</v>
      </c>
      <c r="O48" s="15"/>
      <c r="P48" s="9"/>
      <c r="Q48" s="117"/>
      <c r="R48" s="9"/>
      <c r="S48" s="31">
        <v>0.034</v>
      </c>
    </row>
    <row r="49" spans="1:19" ht="12.75">
      <c r="A49" s="112" t="s">
        <v>32</v>
      </c>
      <c r="B49" s="27" t="s">
        <v>202</v>
      </c>
      <c r="H49" s="5">
        <f>IF(+H43&lt;&gt;"",H43,"")</f>
      </c>
      <c r="I49" s="23"/>
      <c r="J49" s="5">
        <f>IF(+J43&lt;&gt;"",J43,"")</f>
      </c>
      <c r="K49" s="23"/>
      <c r="L49" s="5">
        <f>IF(+L43&lt;&gt;"",L43,"")</f>
      </c>
      <c r="M49" s="23"/>
      <c r="N49" s="5">
        <f>IF(+N43&lt;&gt;"",N43,"")</f>
      </c>
      <c r="O49" s="23"/>
      <c r="P49" s="23"/>
      <c r="Q49" s="23"/>
      <c r="R49" s="114"/>
      <c r="S49" s="5">
        <f>IF(+S43&lt;&gt;"",S43,"")</f>
      </c>
    </row>
    <row r="50" spans="1:19" ht="12.75">
      <c r="A50" s="112" t="s">
        <v>33</v>
      </c>
      <c r="B50" s="232">
        <f>+B28</f>
        <v>-2023</v>
      </c>
      <c r="C50" s="27" t="s">
        <v>203</v>
      </c>
      <c r="H50" s="23"/>
      <c r="I50" s="23"/>
      <c r="J50" s="23"/>
      <c r="K50" s="23"/>
      <c r="L50" s="23"/>
      <c r="M50" s="23"/>
      <c r="N50" s="23"/>
      <c r="O50" s="23"/>
      <c r="P50" s="23"/>
      <c r="Q50" s="8"/>
      <c r="R50" s="114"/>
      <c r="S50" s="8"/>
    </row>
    <row r="51" spans="1:19" s="36" customFormat="1" ht="12.75">
      <c r="A51" s="188"/>
      <c r="B51" s="36" t="s">
        <v>172</v>
      </c>
      <c r="G51" s="123"/>
      <c r="H51" s="30">
        <f>IF('Data Entry Page'!$R$10&lt;&gt;"",IF('Data Entry Page'!J10&gt;0,'Data Entry Page'!J10,0),"")</f>
      </c>
      <c r="I51" s="34"/>
      <c r="J51" s="30">
        <f>IF('Data Entry Page'!$R$10&lt;&gt;"",IF('Data Entry Page'!L10&gt;0,'Data Entry Page'!L10,0),"")</f>
      </c>
      <c r="K51" s="34"/>
      <c r="L51" s="30">
        <f>IF('Data Entry Page'!$R$10&lt;&gt;"",IF('Data Entry Page'!N10&gt;0,'Data Entry Page'!N10,0),"")</f>
      </c>
      <c r="M51" s="34"/>
      <c r="N51" s="30">
        <f>IF('Data Entry Page'!$R$10&lt;&gt;"",IF('Data Entry Page'!P10&gt;0,'Data Entry Page'!P10,0),"")</f>
      </c>
      <c r="O51" s="34"/>
      <c r="P51" s="51"/>
      <c r="Q51" s="189"/>
      <c r="R51" s="51"/>
      <c r="S51" s="30">
        <f>IF('Data Entry Page'!R10&lt;&gt;"",'Data Entry Page'!R10,"")</f>
      </c>
    </row>
    <row r="52" spans="1:19" ht="12.75">
      <c r="A52" s="112" t="s">
        <v>34</v>
      </c>
      <c r="B52" s="27" t="s">
        <v>204</v>
      </c>
      <c r="H52" s="23"/>
      <c r="I52" s="23"/>
      <c r="J52" s="23"/>
      <c r="K52" s="23"/>
      <c r="L52" s="23"/>
      <c r="M52" s="23"/>
      <c r="N52" s="23"/>
      <c r="O52" s="23"/>
      <c r="P52" s="23"/>
      <c r="Q52" s="23"/>
      <c r="R52" s="114"/>
      <c r="S52" s="8"/>
    </row>
    <row r="53" spans="2:19" ht="12.75">
      <c r="B53" s="17" t="s">
        <v>171</v>
      </c>
      <c r="H53" s="5">
        <f>IF(OR(H49&lt;&gt;"",H51&lt;&gt;""),ROUND(+(H49*H51)/100,0),"")</f>
      </c>
      <c r="I53" s="23"/>
      <c r="J53" s="5">
        <f>IF(OR(J49&lt;&gt;"",J51&lt;&gt;""),ROUND(+(J49*J51)/100,0),"")</f>
      </c>
      <c r="K53" s="23"/>
      <c r="L53" s="5">
        <f>IF(OR(L49&lt;&gt;"",L51&lt;&gt;""),ROUND(+(L49*L51)/100,0),"")</f>
      </c>
      <c r="M53" s="23"/>
      <c r="N53" s="5">
        <f>IF(OR(N49&lt;&gt;"",N51&lt;&gt;""),ROUND(+(N49*N51)/100,0),"")</f>
      </c>
      <c r="O53" s="23"/>
      <c r="P53" s="8"/>
      <c r="Q53" s="23"/>
      <c r="R53" s="114"/>
      <c r="S53" s="5">
        <f>IF(OR(S49&lt;&gt;"",S51&lt;&gt;""),ROUND(+(S49*S51)/100,0),"")</f>
      </c>
    </row>
    <row r="54" spans="3:19" ht="12.75" hidden="1">
      <c r="C54" s="12"/>
      <c r="D54" s="12"/>
      <c r="E54" s="12"/>
      <c r="F54" s="12"/>
      <c r="H54" s="23" t="e">
        <f>+'Data Entry Page'!J24/(+'Data Entry Page'!$J$24+'Data Entry Page'!$L$24+'Data Entry Page'!$N$24)*'Data Entry Page'!#REF!</f>
        <v>#DIV/0!</v>
      </c>
      <c r="I54" s="23"/>
      <c r="J54" s="23" t="e">
        <f>+'Data Entry Page'!L24/(+'Data Entry Page'!$J$24+'Data Entry Page'!$L$24+'Data Entry Page'!$N$24)*'Data Entry Page'!#REF!</f>
        <v>#DIV/0!</v>
      </c>
      <c r="K54" s="23"/>
      <c r="L54" s="23" t="e">
        <f>+'Data Entry Page'!N24/(+'Data Entry Page'!$J$24+'Data Entry Page'!$L$24+'Data Entry Page'!$N$24)*'Data Entry Page'!#REF!</f>
        <v>#DIV/0!</v>
      </c>
      <c r="M54" s="23"/>
      <c r="N54" s="23"/>
      <c r="O54" s="23"/>
      <c r="P54" s="23"/>
      <c r="Q54" s="23"/>
      <c r="R54" s="114"/>
      <c r="S54" s="8" t="e">
        <f>+ROUND(H54,0)+ROUND(J54,0)+ROUND(L54,0)</f>
        <v>#DIV/0!</v>
      </c>
    </row>
    <row r="55" spans="1:19" ht="12.75">
      <c r="A55" s="98" t="s">
        <v>35</v>
      </c>
      <c r="B55" s="27" t="s">
        <v>205</v>
      </c>
      <c r="R55" s="22"/>
      <c r="S55" s="21"/>
    </row>
    <row r="56" spans="1:19" ht="12.75">
      <c r="A56" s="112"/>
      <c r="B56" s="17" t="s">
        <v>206</v>
      </c>
      <c r="R56" s="22"/>
      <c r="S56" s="21"/>
    </row>
    <row r="57" spans="1:19" ht="12.75">
      <c r="A57" s="112"/>
      <c r="B57" s="17" t="s">
        <v>93</v>
      </c>
      <c r="R57" s="22"/>
      <c r="S57" s="21"/>
    </row>
    <row r="58" spans="1:19" ht="12.75">
      <c r="A58" s="112"/>
      <c r="B58" s="17" t="s">
        <v>94</v>
      </c>
      <c r="H58" s="7">
        <f>IF(H47&lt;&gt;"",IF(H47&lt;0,0,IF(AND(H47&gt;0.05,H48&gt;0.05),0.05,IF(H47&lt;H48,H47,H48))),"")</f>
      </c>
      <c r="I58" s="15"/>
      <c r="J58" s="7">
        <f>IF(J47&lt;&gt;"",IF(J47&lt;0,0,IF(AND(J47&gt;0.05,J48&gt;0.05),0.05,IF(J47&lt;J48,J47,J48))),"")</f>
      </c>
      <c r="K58" s="15"/>
      <c r="L58" s="7">
        <f>IF(L47&lt;&gt;"",IF(L47&lt;0,0,IF(AND(L47&gt;0.05,L48&gt;0.05),0.05,IF(L47&lt;L48,L47,L48))),"")</f>
      </c>
      <c r="M58" s="15"/>
      <c r="N58" s="7">
        <f>IF(N47&lt;&gt;"",IF(N47&lt;0,0,IF(AND(N47&gt;0.05,N48&gt;0.05),0.05,IF(N47&lt;N48,N47,N48))),"")</f>
      </c>
      <c r="O58" s="15"/>
      <c r="P58" s="9"/>
      <c r="Q58" s="15"/>
      <c r="R58" s="116"/>
      <c r="S58" s="7">
        <f>IF(S47&lt;&gt;"",IF(S47&lt;0,0,IF(AND(S47&gt;0.05,S48&gt;0.05),0.05,IF(S47&lt;S48,S47,S48))),"")</f>
      </c>
    </row>
    <row r="59" spans="1:19" ht="12.75">
      <c r="A59" s="112" t="s">
        <v>36</v>
      </c>
      <c r="B59" s="27" t="s">
        <v>207</v>
      </c>
      <c r="H59" s="5">
        <f>IF(OR(H53&lt;&gt;"",H58&lt;&gt;""),ROUND(+H53*H58,0),"")</f>
      </c>
      <c r="I59" s="23"/>
      <c r="J59" s="5">
        <f>IF(OR(J53&lt;&gt;"",J58&lt;&gt;""),ROUND(+J53*J58,0),"")</f>
      </c>
      <c r="K59" s="23"/>
      <c r="L59" s="5">
        <f>IF(OR(L53&lt;&gt;"",L58&lt;&gt;""),ROUND(+L53*L58,0),"")</f>
      </c>
      <c r="M59" s="23"/>
      <c r="N59" s="5">
        <f>IF(OR(N53&lt;&gt;"",N58&lt;&gt;""),ROUND(+N53*N58,0),"")</f>
      </c>
      <c r="O59" s="23"/>
      <c r="P59" s="8"/>
      <c r="Q59" s="23"/>
      <c r="R59" s="114"/>
      <c r="S59" s="5">
        <f>IF(OR(S53&lt;&gt;"",S58&lt;&gt;""),ROUND(+S53*S58,0),"")</f>
      </c>
    </row>
    <row r="60" spans="1:19" ht="12.75">
      <c r="A60" s="112" t="s">
        <v>37</v>
      </c>
      <c r="B60" s="27" t="s">
        <v>208</v>
      </c>
      <c r="H60" s="23"/>
      <c r="I60" s="23"/>
      <c r="J60" s="23"/>
      <c r="K60" s="23"/>
      <c r="L60" s="23"/>
      <c r="M60" s="23"/>
      <c r="N60" s="23"/>
      <c r="O60" s="23"/>
      <c r="P60" s="23"/>
      <c r="Q60" s="23"/>
      <c r="R60" s="114"/>
      <c r="S60" s="8"/>
    </row>
    <row r="61" spans="1:19" ht="12.75">
      <c r="A61" s="112"/>
      <c r="B61" s="17" t="s">
        <v>170</v>
      </c>
      <c r="H61" s="5">
        <f>IF(OR(H53&lt;&gt;"",H59&lt;&gt;""),+H53+H59,"")</f>
      </c>
      <c r="I61" s="23"/>
      <c r="J61" s="5">
        <f>IF(OR(J53&lt;&gt;"",J59&lt;&gt;""),+J53+J59,"")</f>
      </c>
      <c r="K61" s="23"/>
      <c r="L61" s="5">
        <f>IF(OR(L53&lt;&gt;"",L59&lt;&gt;""),+L53+L59,"")</f>
      </c>
      <c r="M61" s="23"/>
      <c r="N61" s="5">
        <f>IF(OR(N53&lt;&gt;"",N59&lt;&gt;""),+N53+N59,"")</f>
      </c>
      <c r="O61" s="23"/>
      <c r="P61" s="8"/>
      <c r="Q61" s="23"/>
      <c r="R61" s="114"/>
      <c r="S61" s="5">
        <f>IF(OR(S53&lt;&gt;"",S59&lt;&gt;""),+S53+S59,"")</f>
      </c>
    </row>
    <row r="62" spans="8:19" ht="12.75" hidden="1">
      <c r="H62" s="23" t="e">
        <f>+'Data Entry Page'!J19/(+'Data Entry Page'!$J$19+'Data Entry Page'!$L$19+'Data Entry Page'!$N$19)*'Informational Form A'!#REF!</f>
        <v>#DIV/0!</v>
      </c>
      <c r="I62" s="23"/>
      <c r="J62" s="23" t="e">
        <f>+'Data Entry Page'!L19/(+'Data Entry Page'!$J$19+'Data Entry Page'!$L$19+'Data Entry Page'!$N$19)*'Informational Form A'!#REF!</f>
        <v>#DIV/0!</v>
      </c>
      <c r="K62" s="23"/>
      <c r="L62" s="23" t="e">
        <f>+'Data Entry Page'!N19/(+'Data Entry Page'!$J$19+'Data Entry Page'!$L$19+'Data Entry Page'!$N$19)*'Informational Form A'!#REF!</f>
        <v>#DIV/0!</v>
      </c>
      <c r="M62" s="23"/>
      <c r="N62" s="23"/>
      <c r="O62" s="23"/>
      <c r="P62" s="23"/>
      <c r="Q62" s="23"/>
      <c r="R62" s="114"/>
      <c r="S62" s="8" t="e">
        <f>+ROUND(H62,0)+ROUND(J62,0)+ROUND(L62,0)</f>
        <v>#DIV/0!</v>
      </c>
    </row>
    <row r="63" spans="1:18" ht="12.75">
      <c r="A63" s="112" t="s">
        <v>38</v>
      </c>
      <c r="B63" s="27" t="s">
        <v>193</v>
      </c>
      <c r="H63" s="17"/>
      <c r="Q63" s="23"/>
      <c r="R63" s="114"/>
    </row>
    <row r="64" spans="1:19" ht="12.75">
      <c r="A64" s="112"/>
      <c r="B64" s="17" t="s">
        <v>95</v>
      </c>
      <c r="H64" s="5">
        <f>IF(+H27&lt;&gt;"",+H27,"")</f>
      </c>
      <c r="I64" s="23"/>
      <c r="J64" s="5">
        <f>IF(+J27&lt;&gt;"",+J27,"")</f>
      </c>
      <c r="K64" s="23"/>
      <c r="L64" s="5">
        <f>IF(+L27&lt;&gt;"",+L27,"")</f>
      </c>
      <c r="M64" s="23"/>
      <c r="N64" s="5">
        <f>IF(+N27&lt;&gt;"",+N27,"")</f>
      </c>
      <c r="O64" s="23"/>
      <c r="P64" s="8"/>
      <c r="Q64" s="23"/>
      <c r="R64" s="114"/>
      <c r="S64" s="5">
        <f>IF(+S27&lt;&gt;"",+S27,"")</f>
      </c>
    </row>
    <row r="65" spans="1:19" ht="12.75">
      <c r="A65" s="112" t="s">
        <v>39</v>
      </c>
      <c r="B65" s="120" t="s">
        <v>209</v>
      </c>
      <c r="D65" s="12"/>
      <c r="E65" s="12"/>
      <c r="F65" s="12"/>
      <c r="R65" s="22"/>
      <c r="S65" s="21"/>
    </row>
    <row r="66" spans="1:19" ht="12.75">
      <c r="A66" s="112"/>
      <c r="B66" s="12" t="s">
        <v>384</v>
      </c>
      <c r="D66" s="12"/>
      <c r="E66" s="12"/>
      <c r="F66" s="12"/>
      <c r="H66" s="10">
        <f>IF(OR(H64&lt;&gt;"",H61&lt;&gt;""),IF(H64=0,0,ROUND(+H61/H64*100,4)),"")</f>
      </c>
      <c r="I66" s="46"/>
      <c r="J66" s="10">
        <f>IF(OR(J64&lt;&gt;"",J61&lt;&gt;""),IF(J64=0,0,ROUND(+J61/J64*100,4)),"")</f>
      </c>
      <c r="K66" s="46"/>
      <c r="L66" s="10">
        <f>IF(OR(L64&lt;&gt;"",L61&lt;&gt;""),IF(L64=0,0,ROUND(+L61/L64*100,4)),"")</f>
      </c>
      <c r="M66" s="46"/>
      <c r="N66" s="10">
        <f>IF(OR(N64&lt;&gt;"",N61&lt;&gt;""),IF(N64=0,0,ROUND(+N61/N64*100,4)),"")</f>
      </c>
      <c r="O66" s="46"/>
      <c r="P66" s="11"/>
      <c r="Q66" s="46"/>
      <c r="R66" s="121"/>
      <c r="S66" s="10">
        <f>IF(OR(S64&lt;&gt;"",S61&lt;&gt;""),IF(S64=0,0,ROUND(+S61/S64*100,4)),"")</f>
      </c>
    </row>
    <row r="67" spans="1:19" ht="12.75">
      <c r="A67" s="98" t="s">
        <v>41</v>
      </c>
      <c r="B67" s="76" t="s">
        <v>210</v>
      </c>
      <c r="D67" s="12"/>
      <c r="E67" s="12"/>
      <c r="F67" s="12"/>
      <c r="H67" s="23"/>
      <c r="I67" s="23"/>
      <c r="J67" s="23"/>
      <c r="K67" s="23"/>
      <c r="L67" s="23"/>
      <c r="M67" s="23"/>
      <c r="N67" s="23"/>
      <c r="O67" s="23"/>
      <c r="P67" s="23"/>
      <c r="Q67" s="23"/>
      <c r="R67" s="114"/>
      <c r="S67" s="8"/>
    </row>
    <row r="68" spans="2:19" ht="12.75">
      <c r="B68" s="12" t="s">
        <v>211</v>
      </c>
      <c r="D68" s="12"/>
      <c r="E68" s="12"/>
      <c r="F68" s="12"/>
      <c r="H68" s="23"/>
      <c r="I68" s="23"/>
      <c r="J68" s="23"/>
      <c r="K68" s="23"/>
      <c r="L68" s="23"/>
      <c r="M68" s="23"/>
      <c r="N68" s="10">
        <f>IF(OR(N66&lt;&gt;"",N51&lt;&gt;""),IF(N66&lt;N51,N66,N51),"")</f>
      </c>
      <c r="O68" s="23"/>
      <c r="P68" s="23"/>
      <c r="Q68" s="23"/>
      <c r="R68" s="114"/>
      <c r="S68" s="8"/>
    </row>
    <row r="69" spans="1:19" s="36" customFormat="1" ht="12.75">
      <c r="A69" s="122" t="s">
        <v>42</v>
      </c>
      <c r="B69" s="41" t="s">
        <v>288</v>
      </c>
      <c r="D69" s="40"/>
      <c r="E69" s="40"/>
      <c r="F69" s="40"/>
      <c r="G69" s="123"/>
      <c r="H69" s="124"/>
      <c r="I69" s="124"/>
      <c r="J69" s="124"/>
      <c r="K69" s="124"/>
      <c r="L69" s="124"/>
      <c r="M69" s="124"/>
      <c r="N69" s="124"/>
      <c r="O69" s="124"/>
      <c r="P69" s="124"/>
      <c r="Q69" s="124"/>
      <c r="R69" s="125"/>
      <c r="S69" s="126"/>
    </row>
    <row r="70" spans="1:19" s="36" customFormat="1" ht="12.75">
      <c r="A70" s="122"/>
      <c r="B70" s="40" t="s">
        <v>385</v>
      </c>
      <c r="E70" s="127"/>
      <c r="F70" s="127"/>
      <c r="G70" s="127" t="s">
        <v>18</v>
      </c>
      <c r="H70" s="30">
        <f>IF('Data Entry Page'!$R$14&lt;&gt;"",IF('Data Entry Page'!J14&gt;0,'Data Entry Page'!J14,0),"")</f>
      </c>
      <c r="I70" s="34"/>
      <c r="J70" s="30">
        <f>IF('Data Entry Page'!$R$14&lt;&gt;"",IF('Data Entry Page'!L14&gt;0,'Data Entry Page'!L14,0),"")</f>
      </c>
      <c r="K70" s="34"/>
      <c r="L70" s="30">
        <f>IF('Data Entry Page'!$R$14&lt;&gt;"",IF('Data Entry Page'!N14&gt;0,'Data Entry Page'!N14,0),"")</f>
      </c>
      <c r="M70" s="34"/>
      <c r="N70" s="30">
        <f>IF('Data Entry Page'!$R$14&lt;&gt;"",IF('Data Entry Page'!P14&gt;0,'Data Entry Page'!P14,0),"")</f>
      </c>
      <c r="O70" s="124"/>
      <c r="P70" s="124"/>
      <c r="Q70" s="124"/>
      <c r="R70" s="125"/>
      <c r="S70" s="30">
        <f>IF('Data Entry Page'!R14&lt;&gt;"",'Data Entry Page'!R14,"")</f>
      </c>
    </row>
    <row r="71" spans="1:19" ht="12.75">
      <c r="A71" s="112" t="s">
        <v>43</v>
      </c>
      <c r="B71" s="27" t="s">
        <v>212</v>
      </c>
      <c r="H71" s="46"/>
      <c r="I71" s="46"/>
      <c r="J71" s="46"/>
      <c r="K71" s="46"/>
      <c r="L71" s="46"/>
      <c r="M71" s="46"/>
      <c r="N71" s="46"/>
      <c r="O71" s="46"/>
      <c r="P71" s="46"/>
      <c r="Q71" s="46"/>
      <c r="R71" s="121"/>
      <c r="S71" s="11"/>
    </row>
    <row r="72" spans="2:19" ht="12.75">
      <c r="B72" s="12" t="s">
        <v>386</v>
      </c>
      <c r="D72" s="12"/>
      <c r="E72" s="12"/>
      <c r="F72" s="12"/>
      <c r="H72" s="10">
        <f>IF(OR(H66&lt;&gt;"",H70&lt;&gt;""),IF(H66&lt;H70,'Informational Form A'!H66,H70),"")</f>
      </c>
      <c r="I72" s="46"/>
      <c r="J72" s="10">
        <f>IF(OR(J66&lt;&gt;"",J70&lt;&gt;""),IF(J66&lt;J70,'Informational Form A'!J66,J70),"")</f>
      </c>
      <c r="K72" s="46"/>
      <c r="L72" s="10">
        <f>IF(OR(L66&lt;&gt;"",L70&lt;&gt;""),IF(L66&lt;L70,'Informational Form A'!L66,L70),"")</f>
      </c>
      <c r="M72" s="46"/>
      <c r="N72" s="10">
        <f>IF(OR(N68&lt;&gt;"",N70&lt;&gt;""),IF(N68&lt;N70,'Informational Form A'!N68,N70),"")</f>
      </c>
      <c r="O72" s="46"/>
      <c r="P72" s="11"/>
      <c r="Q72" s="46"/>
      <c r="R72" s="121"/>
      <c r="S72" s="10">
        <f>IF(OR(S66&lt;&gt;"",S70&lt;&gt;""),IF(S66&lt;S70,'Informational Form A'!S66,S70),"")</f>
      </c>
    </row>
    <row r="73" spans="1:19" s="36" customFormat="1" ht="12.75">
      <c r="A73" s="122"/>
      <c r="B73" s="190" t="s">
        <v>213</v>
      </c>
      <c r="C73" s="40"/>
      <c r="D73" s="40"/>
      <c r="E73" s="40"/>
      <c r="F73" s="40"/>
      <c r="G73" s="123"/>
      <c r="H73" s="124"/>
      <c r="I73" s="124"/>
      <c r="J73" s="124"/>
      <c r="K73" s="124"/>
      <c r="L73" s="124"/>
      <c r="M73" s="124"/>
      <c r="N73" s="124"/>
      <c r="O73" s="124"/>
      <c r="P73" s="124"/>
      <c r="Q73" s="124"/>
      <c r="R73" s="125"/>
      <c r="S73" s="126"/>
    </row>
    <row r="74" spans="3:19" ht="12.75">
      <c r="C74" s="12"/>
      <c r="D74" s="12"/>
      <c r="E74" s="12"/>
      <c r="F74" s="12"/>
      <c r="H74" s="23"/>
      <c r="I74" s="23"/>
      <c r="J74" s="23"/>
      <c r="K74" s="23"/>
      <c r="L74" s="23"/>
      <c r="M74" s="23"/>
      <c r="N74" s="23"/>
      <c r="O74" s="23"/>
      <c r="P74" s="23"/>
      <c r="Q74" s="23"/>
      <c r="R74" s="114"/>
      <c r="S74" s="8"/>
    </row>
    <row r="75" spans="2:19" ht="12.75">
      <c r="B75" s="129" t="s">
        <v>81</v>
      </c>
      <c r="R75" s="22"/>
      <c r="S75" s="21"/>
    </row>
    <row r="76" spans="1:19" ht="12.75">
      <c r="A76" s="112" t="s">
        <v>45</v>
      </c>
      <c r="B76" s="17" t="s">
        <v>214</v>
      </c>
      <c r="H76" s="5">
        <f>IF(OR(H17&lt;&gt;"",H72&lt;&gt;""),ROUND(+H17*H72/100,0),"")</f>
      </c>
      <c r="I76" s="23"/>
      <c r="J76" s="5">
        <f>IF(OR(J17&lt;&gt;"",J72&lt;&gt;""),ROUND(+J17*J72/100,0),"")</f>
      </c>
      <c r="K76" s="23"/>
      <c r="L76" s="5">
        <f>IF(OR(L17&lt;&gt;"",L72&lt;&gt;""),ROUND(+L17*L72/100,0),"")</f>
      </c>
      <c r="M76" s="23"/>
      <c r="N76" s="5">
        <f>IF(OR(N17&lt;&gt;"",N72&lt;&gt;""),ROUND(+N17*N72/100,0),"")</f>
      </c>
      <c r="O76" s="23"/>
      <c r="P76" s="5">
        <f>IF(OR(H76&lt;&gt;"",J76&lt;&gt;"",L76&lt;&gt;"",N76&lt;&gt;""),+H76+J76+L76+N76,"")</f>
      </c>
      <c r="Q76" s="23"/>
      <c r="R76" s="114"/>
      <c r="S76" s="5">
        <f>IF(OR(S17&lt;&gt;"",S72&lt;&gt;""),ROUND(+S17*S72/100,0),"")</f>
      </c>
    </row>
    <row r="77" spans="1:19" ht="12.75">
      <c r="A77" s="112" t="s">
        <v>46</v>
      </c>
      <c r="B77" s="17" t="s">
        <v>215</v>
      </c>
      <c r="H77" s="23"/>
      <c r="I77" s="23"/>
      <c r="J77" s="23"/>
      <c r="K77" s="23"/>
      <c r="L77" s="23"/>
      <c r="M77" s="23"/>
      <c r="N77" s="23"/>
      <c r="O77" s="23"/>
      <c r="P77" s="5">
        <f>IF(+P17&lt;&gt;"",+P17,"")</f>
      </c>
      <c r="Q77" s="23"/>
      <c r="R77" s="114"/>
      <c r="S77" s="8"/>
    </row>
    <row r="78" spans="1:19" ht="12.75">
      <c r="A78" s="112" t="s">
        <v>47</v>
      </c>
      <c r="B78" s="17" t="s">
        <v>216</v>
      </c>
      <c r="P78" s="10">
        <f>IF(OR(P77&lt;&gt;"",P76&lt;&gt;""),IF(P77=0,0,ROUND(+P76/P77*100,4)),"")</f>
      </c>
      <c r="R78" s="22"/>
      <c r="S78" s="21"/>
    </row>
    <row r="79" spans="1:19" ht="12.75">
      <c r="A79" s="112" t="s">
        <v>48</v>
      </c>
      <c r="B79" s="17" t="s">
        <v>217</v>
      </c>
      <c r="R79" s="22"/>
      <c r="S79" s="21"/>
    </row>
    <row r="80" spans="1:19" ht="12.75">
      <c r="A80" s="112"/>
      <c r="B80" s="17" t="s">
        <v>218</v>
      </c>
      <c r="P80" s="5">
        <f>IF(OR(P76&lt;&gt;"",S76&lt;&gt;""),+P76-S76,"")</f>
      </c>
      <c r="R80" s="22"/>
      <c r="S80" s="21"/>
    </row>
    <row r="81" spans="1:19" ht="12.75">
      <c r="A81" s="112" t="s">
        <v>49</v>
      </c>
      <c r="B81" s="27" t="s">
        <v>387</v>
      </c>
      <c r="H81" s="17"/>
      <c r="R81" s="22"/>
      <c r="S81" s="21"/>
    </row>
    <row r="82" spans="1:19" ht="12.75">
      <c r="A82" s="130"/>
      <c r="B82" s="21" t="s">
        <v>219</v>
      </c>
      <c r="D82" s="21"/>
      <c r="E82" s="21"/>
      <c r="F82" s="21"/>
      <c r="G82" s="42"/>
      <c r="H82" s="10">
        <f>IF(OR($P$80&lt;&gt;"",H72&lt;&gt;"",$S$72&lt;&gt;""),IF($P$80=0,0,IF(H72&lt;$S$72,H72,0)),"")</f>
      </c>
      <c r="J82" s="10">
        <f>IF(OR($P$80&lt;&gt;"",J72&lt;&gt;"",$S$72&lt;&gt;""),IF($P$80=0,0,IF(J72&lt;$S$72,J72,0)),"")</f>
      </c>
      <c r="L82" s="10">
        <f>IF(OR($P$80&lt;&gt;"",L72&lt;&gt;"",$S$72&lt;&gt;""),IF($P$80=0,0,IF(L72&lt;$S$72,L72,0)),"")</f>
      </c>
      <c r="N82" s="10">
        <f>IF(OR($P$80&lt;&gt;"",N72&lt;&gt;"",$S$72&lt;&gt;""),IF($P$80&gt;0,IF(N72&lt;$S$72,N72,0),0),"")</f>
      </c>
      <c r="O82" s="21"/>
      <c r="P82" s="21"/>
      <c r="Q82" s="21"/>
      <c r="R82" s="22"/>
      <c r="S82" s="21"/>
    </row>
    <row r="83" spans="1:18" ht="12.75">
      <c r="A83" s="112" t="s">
        <v>50</v>
      </c>
      <c r="B83" s="17" t="s">
        <v>264</v>
      </c>
      <c r="R83" s="22"/>
    </row>
    <row r="84" spans="1:18" ht="12.75">
      <c r="A84" s="112"/>
      <c r="B84" s="17" t="s">
        <v>169</v>
      </c>
      <c r="H84" s="5">
        <f>IF(OR(H82&lt;&gt;"",H27&lt;&gt;""),IF(H82&gt;0,H27,0),"")</f>
      </c>
      <c r="J84" s="5">
        <f>IF(OR(J82&lt;&gt;"",J27&lt;&gt;""),IF(J82&gt;0,J27,0),"")</f>
      </c>
      <c r="L84" s="5">
        <f>IF(OR(L82&lt;&gt;"",L27&lt;&gt;""),IF(L82&gt;0,L27,0),"")</f>
      </c>
      <c r="N84" s="5">
        <f>IF(OR(N82&lt;&gt;"",N27&lt;&gt;""),IF(N82&gt;0,N27,0),"")</f>
      </c>
      <c r="P84" s="5">
        <f>IF(OR(H84&lt;&gt;"",J84&lt;&gt;"",L84&lt;&gt;"",N84&lt;&gt;""),+H84+J84+L84+N84,"")</f>
      </c>
      <c r="R84" s="22"/>
    </row>
    <row r="85" spans="1:18" ht="12.75">
      <c r="A85" s="112" t="s">
        <v>51</v>
      </c>
      <c r="B85" s="27" t="s">
        <v>220</v>
      </c>
      <c r="H85" s="17"/>
      <c r="R85" s="22"/>
    </row>
    <row r="86" spans="1:18" ht="12.75">
      <c r="A86" s="112"/>
      <c r="B86" s="17" t="s">
        <v>168</v>
      </c>
      <c r="H86" s="10">
        <f>IF(OR($P84&lt;&gt;"",H84&lt;&gt;""),IF($P84=0,0,ROUND(+H84/$P$84,4)),"")</f>
      </c>
      <c r="J86" s="10">
        <f>IF(OR($P84&lt;&gt;"",J84&lt;&gt;""),IF($P84=0,0,ROUND(+J84/$P$84,4)),"")</f>
      </c>
      <c r="L86" s="10">
        <f>IF(OR($P84&lt;&gt;"",L84&lt;&gt;""),IF($P84=0,0,ROUND(+L84/$P$84,4)),"")</f>
      </c>
      <c r="N86" s="10">
        <f>IF(OR($P84&lt;&gt;"",N84&lt;&gt;""),IF($P84=0,0,ROUND(+N84/$P$84,4)),"")</f>
      </c>
      <c r="P86" s="10">
        <f>IF(OR(H86&lt;&gt;"",J86&lt;&gt;"",L86&lt;&gt;"",N86&lt;&gt;""),+H86+J86+L86+N86,"")</f>
      </c>
      <c r="R86" s="22"/>
    </row>
    <row r="87" spans="1:18" s="36" customFormat="1" ht="12.75" hidden="1">
      <c r="A87" s="188"/>
      <c r="B87" s="131"/>
      <c r="D87" s="131"/>
      <c r="E87" s="131"/>
      <c r="F87" s="131"/>
      <c r="G87" s="132"/>
      <c r="H87" s="18">
        <f>IF(OR(H27&lt;&gt;"",H86&lt;&gt;"",$P$80&lt;&gt;""),IF(H27=0,0,-H86*$P$80/H27*100),"")</f>
      </c>
      <c r="I87" s="18"/>
      <c r="J87" s="18">
        <f>IF(OR(J27&lt;&gt;"",J86&lt;&gt;"",$P$80&lt;&gt;""),IF(J27=0,0,-J86*$P$80/J27*100),"")</f>
      </c>
      <c r="K87" s="18"/>
      <c r="L87" s="18">
        <f>IF(OR(L27&lt;&gt;"",L86&lt;&gt;"",$P$80&lt;&gt;""),IF(L27=0,0,-L86*$P$80/L27*100),"")</f>
      </c>
      <c r="M87" s="18"/>
      <c r="N87" s="18">
        <f>IF(OR(N27&lt;&gt;"",N86&lt;&gt;"",$P$80&lt;&gt;""),IF(N27=0,0,-N86*$P$80/N27*100),"")</f>
      </c>
      <c r="O87" s="191"/>
      <c r="P87" s="18"/>
      <c r="R87" s="192"/>
    </row>
    <row r="88" spans="1:18" s="36" customFormat="1" ht="12.75">
      <c r="A88" s="188" t="s">
        <v>52</v>
      </c>
      <c r="B88" s="204" t="s">
        <v>221</v>
      </c>
      <c r="D88" s="131"/>
      <c r="E88" s="131"/>
      <c r="F88" s="131"/>
      <c r="G88" s="132"/>
      <c r="H88" s="18"/>
      <c r="I88" s="18"/>
      <c r="J88" s="18"/>
      <c r="K88" s="18"/>
      <c r="L88" s="18"/>
      <c r="M88" s="18"/>
      <c r="N88" s="18"/>
      <c r="O88" s="191"/>
      <c r="P88" s="191"/>
      <c r="R88" s="192"/>
    </row>
    <row r="89" spans="1:18" s="36" customFormat="1" ht="12.75">
      <c r="A89" s="122"/>
      <c r="B89" s="131" t="s">
        <v>265</v>
      </c>
      <c r="D89" s="131"/>
      <c r="E89" s="131"/>
      <c r="F89" s="131"/>
      <c r="G89" s="132"/>
      <c r="H89" s="37">
        <f>IF(OR(H82&lt;&gt;"",H87&lt;&gt;""),IF(H82&gt;0,IF(H82+H87&lt;(H82*-1),-H82,ROUND(H87,4)),0),"")</f>
      </c>
      <c r="I89" s="18"/>
      <c r="J89" s="37">
        <f>IF(OR(J82&lt;&gt;"",J87&lt;&gt;""),IF(J82&gt;0,IF(J82+J87&lt;(J82*-1),-J82,ROUND(J87,4)),0),"")</f>
      </c>
      <c r="K89" s="18"/>
      <c r="L89" s="37">
        <f>IF(OR(L82&lt;&gt;"",L87&lt;&gt;""),IF(L82&gt;0,IF(L82+L87&lt;(L82*-1),-L82,ROUND(L87,4)),0),"")</f>
      </c>
      <c r="M89" s="18"/>
      <c r="N89" s="37">
        <f>IF(OR(N82&lt;&gt;"",N87&lt;&gt;""),IF(N82&gt;0,IF(N82+N87&lt;(N82*-1),-N82,ROUND(N87,4)),0),"")</f>
      </c>
      <c r="O89" s="191"/>
      <c r="P89" s="37">
        <f>IF(OR(H89&lt;&gt;"",J89&lt;&gt;"",L89&lt;&gt;"",N89&lt;&gt;""),+H89+J89+L89+N89,"")</f>
      </c>
      <c r="R89" s="192"/>
    </row>
    <row r="90" spans="1:19" ht="12.75">
      <c r="A90" s="98" t="s">
        <v>53</v>
      </c>
      <c r="B90" s="12" t="s">
        <v>222</v>
      </c>
      <c r="D90" s="12"/>
      <c r="E90" s="12"/>
      <c r="F90" s="12"/>
      <c r="H90" s="4">
        <f>IF(OR(H72&lt;&gt;"",H89&lt;&gt;""),ROUND(+H72+H89,4),"")</f>
      </c>
      <c r="I90" s="23"/>
      <c r="J90" s="4">
        <f>IF(OR(J72&lt;&gt;"",J89&lt;&gt;""),ROUND(+J72+J89,4),"")</f>
      </c>
      <c r="K90" s="23"/>
      <c r="L90" s="4">
        <f>IF(OR(L72&lt;&gt;"",L89&lt;&gt;""),ROUND(+L72+L89,4),"")</f>
      </c>
      <c r="M90" s="23"/>
      <c r="N90" s="4">
        <f>IF(OR(N72&lt;&gt;"",N89&lt;&gt;""),ROUND(+N72+N89,4),"")</f>
      </c>
      <c r="O90" s="23"/>
      <c r="P90" s="23"/>
      <c r="Q90" s="23"/>
      <c r="R90" s="114"/>
      <c r="S90" s="8"/>
    </row>
    <row r="91" spans="1:19" ht="12.75">
      <c r="A91" s="98" t="s">
        <v>54</v>
      </c>
      <c r="B91" s="12" t="s">
        <v>223</v>
      </c>
      <c r="D91" s="12"/>
      <c r="E91" s="12"/>
      <c r="F91" s="12"/>
      <c r="H91" s="17"/>
      <c r="O91" s="23"/>
      <c r="P91" s="23"/>
      <c r="Q91" s="23"/>
      <c r="R91" s="114"/>
      <c r="S91" s="8"/>
    </row>
    <row r="92" spans="2:19" ht="12.75">
      <c r="B92" s="12" t="s">
        <v>166</v>
      </c>
      <c r="D92" s="12"/>
      <c r="E92" s="12"/>
      <c r="F92" s="12"/>
      <c r="H92" s="13">
        <f>IF(OR(H90&lt;&gt;"",H72&lt;&gt;"",H89&lt;&gt;""),IF(+H90&lt;1,ROUND(+H72+H89,3),ROUND(+H72+H89,4)),"")</f>
      </c>
      <c r="I92" s="133"/>
      <c r="J92" s="13">
        <f>IF(OR(J90&lt;&gt;"",J72&lt;&gt;"",J89&lt;&gt;""),IF(+J90&lt;1,ROUND(+J72+J89,3),ROUND(+J72+J89,4)),"")</f>
      </c>
      <c r="K92" s="133"/>
      <c r="L92" s="13">
        <f>IF(OR(L90&lt;&gt;"",L72&lt;&gt;"",L89&lt;&gt;""),IF(+L90&lt;1,ROUND(+L72+L89,3),ROUND(+L72+L89,4)),"")</f>
      </c>
      <c r="M92" s="133"/>
      <c r="N92" s="13">
        <f>IF(OR(N90&lt;&gt;"",N72&lt;&gt;"",N89&lt;&gt;""),IF(+N90&lt;1,ROUND(+N72+N89,3),ROUND(+N72+N89,4)),"")</f>
      </c>
      <c r="O92" s="23"/>
      <c r="P92" s="23"/>
      <c r="Q92" s="23"/>
      <c r="R92" s="114"/>
      <c r="S92" s="8"/>
    </row>
    <row r="93" spans="2:19" ht="12.75">
      <c r="B93" s="12"/>
      <c r="D93" s="12"/>
      <c r="E93" s="12"/>
      <c r="F93" s="12"/>
      <c r="H93" s="23"/>
      <c r="I93" s="23"/>
      <c r="J93" s="23"/>
      <c r="K93" s="23"/>
      <c r="L93" s="23"/>
      <c r="M93" s="23"/>
      <c r="N93" s="23"/>
      <c r="O93" s="23"/>
      <c r="P93" s="23"/>
      <c r="Q93" s="23"/>
      <c r="R93" s="114"/>
      <c r="S93" s="8"/>
    </row>
    <row r="94" spans="2:18" ht="12.75">
      <c r="B94" s="129" t="s">
        <v>57</v>
      </c>
      <c r="R94" s="22"/>
    </row>
    <row r="95" spans="1:18" ht="12.75">
      <c r="A95" s="112" t="s">
        <v>55</v>
      </c>
      <c r="B95" s="17" t="s">
        <v>224</v>
      </c>
      <c r="H95" s="5">
        <f>IF(OR(H17&lt;&gt;"",H92&lt;&gt;""),ROUND(+H17*H92/100,0),"")</f>
      </c>
      <c r="J95" s="5">
        <f>IF(OR(J17&lt;&gt;"",J92&lt;&gt;""),ROUND(+J17*J92/100,0),"")</f>
      </c>
      <c r="L95" s="5">
        <f>IF(OR(L17&lt;&gt;"",L92&lt;&gt;""),ROUND(+L17*L92/100,0),"")</f>
      </c>
      <c r="N95" s="5">
        <f>IF(OR(N17&lt;&gt;"",N92&lt;&gt;""),ROUND(+N17*N92/100,0),"")</f>
      </c>
      <c r="P95" s="5">
        <f>IF(OR(H95&lt;&gt;"",J95&lt;&gt;"",L95&lt;&gt;"",N95&lt;&gt;""),+H95+J95+L95+N95,"")</f>
      </c>
      <c r="R95" s="22"/>
    </row>
    <row r="96" spans="1:18" ht="12.75">
      <c r="A96" s="112" t="s">
        <v>56</v>
      </c>
      <c r="B96" s="17" t="s">
        <v>215</v>
      </c>
      <c r="P96" s="5">
        <f>IF(+P17&lt;&gt;"",+P17,"")</f>
      </c>
      <c r="R96" s="22"/>
    </row>
    <row r="97" spans="1:18" ht="12.75">
      <c r="A97" s="112" t="s">
        <v>78</v>
      </c>
      <c r="B97" s="17" t="s">
        <v>263</v>
      </c>
      <c r="P97" s="10">
        <f>IF(OR(P96&lt;&gt;"",P95&lt;&gt;""),IF(P96=0,0,IF(+P95/P96*100&lt;1,ROUND(+P95/P96*100,3),ROUND(P95/P96*100,4))),"")</f>
      </c>
      <c r="R97" s="22"/>
    </row>
    <row r="98" spans="1:18" ht="12.75">
      <c r="A98" s="112" t="s">
        <v>87</v>
      </c>
      <c r="B98" s="134" t="s">
        <v>225</v>
      </c>
      <c r="D98" s="12"/>
      <c r="E98" s="12"/>
      <c r="F98" s="12"/>
      <c r="G98" s="12"/>
      <c r="H98" s="12"/>
      <c r="R98" s="22"/>
    </row>
    <row r="99" spans="2:18" ht="12.75">
      <c r="B99" s="12" t="s">
        <v>371</v>
      </c>
      <c r="D99" s="12"/>
      <c r="E99" s="12"/>
      <c r="F99" s="12"/>
      <c r="G99" s="12"/>
      <c r="H99" s="12"/>
      <c r="R99" s="22"/>
    </row>
    <row r="100" spans="1:18" s="36" customFormat="1" ht="12.75">
      <c r="A100" s="122"/>
      <c r="B100" s="41" t="s">
        <v>388</v>
      </c>
      <c r="D100" s="40"/>
      <c r="E100" s="40"/>
      <c r="F100" s="40"/>
      <c r="G100" s="40"/>
      <c r="H100" s="30">
        <f>IF(H92&lt;&gt;"",IF(H92&lt;1,ROUND(H92,3),ROUND(H92,4)),"")</f>
      </c>
      <c r="J100" s="30">
        <f>IF(J92&lt;&gt;"",IF(J92&lt;1,ROUND(J92,3),ROUND(J92,4)),"")</f>
      </c>
      <c r="L100" s="30">
        <f>IF(L92&lt;&gt;"",IF(L92&lt;1,ROUND(L92,3),ROUND(L92,4)),"")</f>
      </c>
      <c r="N100" s="30">
        <f>IF(N92&lt;&gt;"",IF(N92&lt;1,ROUND(N92,3),ROUND(N92,4)),"")</f>
      </c>
      <c r="R100" s="192"/>
    </row>
    <row r="101" spans="1:19" ht="12.75">
      <c r="A101" s="135"/>
      <c r="B101" s="193"/>
      <c r="C101" s="71"/>
      <c r="D101" s="71"/>
      <c r="E101" s="71"/>
      <c r="F101" s="71"/>
      <c r="G101" s="104"/>
      <c r="H101" s="105"/>
      <c r="I101" s="71"/>
      <c r="J101" s="71"/>
      <c r="K101" s="71"/>
      <c r="L101" s="71"/>
      <c r="M101" s="71"/>
      <c r="N101" s="71"/>
      <c r="O101" s="71"/>
      <c r="P101" s="71"/>
      <c r="Q101" s="71"/>
      <c r="R101" s="22"/>
      <c r="S101" s="71"/>
    </row>
    <row r="102" spans="1:19" ht="12.75">
      <c r="A102" s="130"/>
      <c r="B102" s="85" t="s">
        <v>100</v>
      </c>
      <c r="D102" s="21"/>
      <c r="E102" s="21"/>
      <c r="F102" s="21"/>
      <c r="G102" s="42"/>
      <c r="H102" s="107"/>
      <c r="I102" s="21"/>
      <c r="J102" s="21"/>
      <c r="K102" s="21"/>
      <c r="L102" s="21"/>
      <c r="M102" s="21"/>
      <c r="N102" s="21"/>
      <c r="O102" s="21"/>
      <c r="P102" s="21"/>
      <c r="Q102" s="21"/>
      <c r="R102" s="22"/>
      <c r="S102" s="21"/>
    </row>
    <row r="103" spans="1:18" ht="12.75">
      <c r="A103" s="98" t="s">
        <v>88</v>
      </c>
      <c r="B103" s="12" t="s">
        <v>345</v>
      </c>
      <c r="D103" s="12"/>
      <c r="E103" s="12"/>
      <c r="F103" s="12"/>
      <c r="H103" s="14">
        <f>IF(OR(H100&lt;&gt;"",H17&lt;&gt;""),ROUND(+H100*H$17/100,2),"")</f>
      </c>
      <c r="J103" s="14">
        <f>IF(OR(J100&lt;&gt;"",J17&lt;&gt;""),ROUND(+J100*J$17/100,2),"")</f>
      </c>
      <c r="L103" s="14">
        <f>IF(OR(L100&lt;&gt;"",L17&lt;&gt;""),ROUND(+L100*L$17/100,2),"")</f>
      </c>
      <c r="N103" s="14">
        <f>IF(OR(N100&lt;&gt;"",N17&lt;&gt;""),ROUND(+N100*N$17/100,2),"")</f>
      </c>
      <c r="P103" s="14">
        <f>IF(OR(H103&lt;&gt;"",J103&lt;&gt;"",L103&lt;&gt;"",N103&lt;&gt;""),+H103+J103+L103+N103,"")</f>
      </c>
      <c r="Q103" s="21"/>
      <c r="R103" s="22"/>
    </row>
    <row r="104" spans="1:18" ht="12.75">
      <c r="A104" s="98" t="s">
        <v>89</v>
      </c>
      <c r="B104" s="266" t="s">
        <v>352</v>
      </c>
      <c r="C104" s="246"/>
      <c r="D104" s="246"/>
      <c r="E104" s="246"/>
      <c r="F104" s="246"/>
      <c r="P104" s="136"/>
      <c r="Q104" s="21"/>
      <c r="R104" s="22"/>
    </row>
    <row r="105" spans="2:18" ht="12.75">
      <c r="B105" s="246"/>
      <c r="C105" s="246"/>
      <c r="D105" s="246"/>
      <c r="E105" s="246"/>
      <c r="F105" s="246"/>
      <c r="H105" s="14">
        <f>IF(OR($S$72&lt;&gt;"",H17&lt;&gt;""),ROUND(+$S$72*H17/100,2),"")</f>
      </c>
      <c r="J105" s="14">
        <f>IF(OR($S$72&lt;&gt;"",J17&lt;&gt;""),ROUND(+$S$72*J17/100,2),"")</f>
      </c>
      <c r="L105" s="14">
        <f>IF(OR($S$72&lt;&gt;"",L17&lt;&gt;""),ROUND(+$S$72*L17/100,2),"")</f>
      </c>
      <c r="N105" s="14">
        <f>IF(OR($S$72&lt;&gt;"",N17&lt;&gt;""),ROUND(+$S$72*N17/100,2),"")</f>
      </c>
      <c r="P105" s="14">
        <f>IF(OR(H105&lt;&gt;"",J105&lt;&gt;"",L105&lt;&gt;"",N105&lt;&gt;""),+H105+J105+L105+N105,"")</f>
      </c>
      <c r="Q105" s="21"/>
      <c r="R105" s="22"/>
    </row>
    <row r="106" spans="1:18" ht="12.75">
      <c r="A106" s="98" t="s">
        <v>90</v>
      </c>
      <c r="B106" s="17" t="s">
        <v>226</v>
      </c>
      <c r="H106" s="20">
        <f>IF(OR(H103&lt;&gt;"",H105&lt;&gt;""),+H103-H105,"")</f>
      </c>
      <c r="J106" s="14">
        <f>IF(OR(J103&lt;&gt;"",J105&lt;&gt;""),+J103-J105,"")</f>
      </c>
      <c r="L106" s="14">
        <f>IF(OR(L103&lt;&gt;"",L105&lt;&gt;""),+L103-L105,"")</f>
      </c>
      <c r="N106" s="14">
        <f>IF(OR(N103&lt;&gt;"",N105&lt;&gt;""),+N103-N105,"")</f>
      </c>
      <c r="P106" s="14">
        <f>IF(OR(H106&lt;&gt;"",J106&lt;&gt;"",L106&lt;&gt;"",N106&lt;&gt;""),+H106+J106+L106+N106,"")</f>
      </c>
      <c r="Q106" s="21"/>
      <c r="R106" s="22"/>
    </row>
    <row r="107" spans="1:18" ht="12.75">
      <c r="A107" s="98" t="s">
        <v>92</v>
      </c>
      <c r="B107" s="17" t="s">
        <v>227</v>
      </c>
      <c r="H107" s="7">
        <f>IF(OR(F14&lt;&gt;"",H106&lt;&gt;"",H105&lt;&gt;""),IF('Data Entry Page'!J19=0,0,ROUND(+H106/H105,6)),"")</f>
      </c>
      <c r="I107" s="15"/>
      <c r="J107" s="7">
        <f>IF(OR(H14&lt;&gt;"",J106&lt;&gt;"",J105&lt;&gt;""),IF('Data Entry Page'!L19=0,0,ROUND(+J106/J105,6)),"")</f>
      </c>
      <c r="K107" s="15"/>
      <c r="L107" s="7">
        <f>IF(OR(J14&lt;&gt;"",L106&lt;&gt;"",L105&lt;&gt;""),IF('Data Entry Page'!N19=0,0,ROUND(+L106/L105,6)),"")</f>
      </c>
      <c r="M107" s="15"/>
      <c r="N107" s="7">
        <f>IF(OR(L14&lt;&gt;"",N106&lt;&gt;"",N105&lt;&gt;""),IF('Data Entry Page'!P19=0,0,ROUND(+N106/N105,6)),"")</f>
      </c>
      <c r="O107" s="15"/>
      <c r="P107" s="7">
        <f>IF(OR(P105&lt;&gt;"",P106&lt;&gt;""),IF(P105=0,0,ROUND(+P106/P105,6)),"")</f>
      </c>
      <c r="Q107" s="21"/>
      <c r="R107" s="22"/>
    </row>
    <row r="108" spans="2:18" ht="12.75">
      <c r="B108" s="17"/>
      <c r="Q108" s="21"/>
      <c r="R108" s="22"/>
    </row>
    <row r="109" spans="2:18" ht="12.75">
      <c r="B109" s="129" t="s">
        <v>101</v>
      </c>
      <c r="Q109" s="21"/>
      <c r="R109" s="22"/>
    </row>
    <row r="110" spans="1:18" ht="12.75">
      <c r="A110" s="98" t="s">
        <v>102</v>
      </c>
      <c r="B110" s="17" t="s">
        <v>228</v>
      </c>
      <c r="H110" s="4">
        <f>IF(+'Informational Summary Page'!K30&lt;&gt;"",+'Informational Summary Page'!K30,"")</f>
      </c>
      <c r="J110" s="4">
        <f>IF(+'Informational Summary Page'!M30&lt;&gt;"",+'Informational Summary Page'!M30,"")</f>
      </c>
      <c r="L110" s="4">
        <f>IF(+'Informational Summary Page'!O30&lt;&gt;"",+'Informational Summary Page'!O30,"")</f>
      </c>
      <c r="N110" s="4">
        <f>IF(+'Informational Summary Page'!Q30&lt;&gt;"",+'Informational Summary Page'!Q30,"")</f>
      </c>
      <c r="Q110" s="21"/>
      <c r="R110" s="22"/>
    </row>
    <row r="111" spans="1:18" ht="12.75">
      <c r="A111" s="98" t="s">
        <v>103</v>
      </c>
      <c r="B111" s="17" t="s">
        <v>229</v>
      </c>
      <c r="H111" s="4">
        <f>IF(H110&lt;&gt;"",IF(+'Summary Page'!K39&lt;&gt;"",+'Summary Page'!K39,0),"")</f>
      </c>
      <c r="J111" s="4">
        <f>IF(J110&lt;&gt;"",IF(+'Summary Page'!M39&lt;&gt;"",+'Summary Page'!M39,0),"")</f>
      </c>
      <c r="L111" s="4">
        <f>IF(L110&lt;&gt;"",IF(+'Summary Page'!O39&lt;&gt;"",+'Summary Page'!O39,0),"")</f>
      </c>
      <c r="N111" s="4">
        <f>IF(N110&lt;&gt;"",IF(+'Summary Page'!Q39&lt;&gt;"",+'Summary Page'!Q39,0),"")</f>
      </c>
      <c r="Q111" s="21"/>
      <c r="R111" s="22"/>
    </row>
    <row r="112" spans="1:18" ht="12.75">
      <c r="A112" s="98" t="s">
        <v>104</v>
      </c>
      <c r="B112" s="17" t="s">
        <v>230</v>
      </c>
      <c r="H112" s="4">
        <f>IF(OR(H110&lt;&gt;"",H111&lt;&gt;""),+H110+H111,"")</f>
      </c>
      <c r="J112" s="4">
        <f>IF(OR(J110&lt;&gt;"",J111&lt;&gt;""),+J110+J111,"")</f>
      </c>
      <c r="L112" s="4">
        <f>IF(OR(L110&lt;&gt;"",L111&lt;&gt;""),+L110+L111,"")</f>
      </c>
      <c r="N112" s="4">
        <f>IF(OR(N110&lt;&gt;"",N111&lt;&gt;""),+N110+N111,"")</f>
      </c>
      <c r="Q112" s="21"/>
      <c r="R112" s="22"/>
    </row>
    <row r="113" spans="1:18" ht="12.75">
      <c r="A113" s="98" t="s">
        <v>105</v>
      </c>
      <c r="B113" s="17" t="s">
        <v>231</v>
      </c>
      <c r="H113" s="24">
        <f>IF(+H17&lt;&gt;"",+H17,"")</f>
      </c>
      <c r="J113" s="24">
        <f>IF(+J17&lt;&gt;"",+J17,"")</f>
      </c>
      <c r="L113" s="24">
        <f>IF(+L17&lt;&gt;"",+L17,"")</f>
      </c>
      <c r="N113" s="24">
        <f>IF(+N17&lt;&gt;"",+N17,"")</f>
      </c>
      <c r="P113" s="5">
        <f>IF(OR(H113&lt;&gt;"",J113&lt;&gt;"",L113&lt;&gt;"",N113&lt;&gt;""),+H113+J113+L113+N113,"")</f>
      </c>
      <c r="Q113" s="21"/>
      <c r="R113" s="22"/>
    </row>
    <row r="114" spans="1:18" ht="12.75">
      <c r="A114" s="98" t="s">
        <v>106</v>
      </c>
      <c r="B114" s="27" t="s">
        <v>232</v>
      </c>
      <c r="Q114" s="21"/>
      <c r="R114" s="22"/>
    </row>
    <row r="115" spans="2:18" ht="12.75">
      <c r="B115" s="17" t="s">
        <v>167</v>
      </c>
      <c r="H115" s="24">
        <f>IF(OR(H112&lt;&gt;"",H113&lt;&gt;""),ROUND(+H112*H113/100,0),"")</f>
      </c>
      <c r="J115" s="24">
        <f>IF(OR(J112&lt;&gt;"",J113&lt;&gt;""),ROUND(+J112*J113/100,0),"")</f>
      </c>
      <c r="L115" s="24">
        <f>IF(OR(L112&lt;&gt;"",L113&lt;&gt;""),ROUND(+L112*L113/100,0),"")</f>
      </c>
      <c r="N115" s="24">
        <f>IF(OR(N112&lt;&gt;"",N113&lt;&gt;""),ROUND(+N112*N113/100,0),"")</f>
      </c>
      <c r="P115" s="5">
        <f>IF(OR(H115&lt;&gt;"",J115&lt;&gt;"",L115&lt;&gt;"",N115&lt;&gt;""),+H115+J115+L115+N115,"")</f>
      </c>
      <c r="Q115" s="21"/>
      <c r="R115" s="22"/>
    </row>
    <row r="116" spans="1:18" ht="12.75">
      <c r="A116" s="98" t="s">
        <v>107</v>
      </c>
      <c r="B116" s="17" t="s">
        <v>233</v>
      </c>
      <c r="P116" s="13">
        <f>IF(OR(P113&lt;&gt;"",P115&lt;&gt;""),IF(P113=0,0,ROUND(+P115/P113*100,4)),"")</f>
      </c>
      <c r="Q116" s="21"/>
      <c r="R116" s="22"/>
    </row>
    <row r="117" spans="1:18" ht="12.75">
      <c r="A117" s="98" t="s">
        <v>108</v>
      </c>
      <c r="B117" s="17" t="s">
        <v>234</v>
      </c>
      <c r="H117" s="4">
        <f>IF(H110&lt;&gt;"",IF(+'Summary Page'!K37&lt;&gt;"",+'Summary Page'!K37,0),"")</f>
      </c>
      <c r="J117" s="4">
        <f>IF(J110&lt;&gt;"",IF(+'Summary Page'!M37&lt;&gt;"",+'Summary Page'!M37,0),"")</f>
      </c>
      <c r="L117" s="4">
        <f>IF(L110&lt;&gt;"",IF(+'Summary Page'!O37&lt;&gt;"",+'Summary Page'!O37,0),"")</f>
      </c>
      <c r="N117" s="4">
        <f>IF(N110&lt;&gt;"",IF(+'Summary Page'!Q37&lt;&gt;"",+'Summary Page'!Q37,0),"")</f>
      </c>
      <c r="Q117" s="21"/>
      <c r="R117" s="22"/>
    </row>
    <row r="118" spans="1:18" ht="12.75">
      <c r="A118" s="98" t="s">
        <v>109</v>
      </c>
      <c r="B118" s="17" t="s">
        <v>235</v>
      </c>
      <c r="H118" s="4">
        <f>IF(OR(H112&lt;&gt;"",H117&lt;&gt;""),+H112-H117,"")</f>
      </c>
      <c r="J118" s="4">
        <f>IF(OR(J112&lt;&gt;"",J117&lt;&gt;""),+J112-J117,"")</f>
      </c>
      <c r="L118" s="4">
        <f>IF(OR(L112&lt;&gt;"",L117&lt;&gt;""),+L112-L117,"")</f>
      </c>
      <c r="N118" s="4">
        <f>IF(OR(N112&lt;&gt;"",N117&lt;&gt;""),+N112-N117,"")</f>
      </c>
      <c r="Q118" s="21"/>
      <c r="R118" s="22"/>
    </row>
    <row r="119" spans="1:18" ht="12.75">
      <c r="A119" s="98" t="s">
        <v>110</v>
      </c>
      <c r="B119" s="17" t="s">
        <v>231</v>
      </c>
      <c r="H119" s="24">
        <f>IF(+H17&lt;&gt;"",+H17,"")</f>
      </c>
      <c r="J119" s="24">
        <f>IF(+J17&lt;&gt;"",+J17,"")</f>
      </c>
      <c r="L119" s="24">
        <f>IF(+L17&lt;&gt;"",+L17,"")</f>
      </c>
      <c r="N119" s="24">
        <f>IF(+N17&lt;&gt;"",+N17,"")</f>
      </c>
      <c r="P119" s="5">
        <f>IF(OR(H119&lt;&gt;"",J119&lt;&gt;"",L119&lt;&gt;"",N119&lt;&gt;""),+H119+J119+L119+N119,"")</f>
      </c>
      <c r="Q119" s="21"/>
      <c r="R119" s="22"/>
    </row>
    <row r="120" spans="1:18" ht="12.75">
      <c r="A120" s="98" t="s">
        <v>111</v>
      </c>
      <c r="B120" s="17" t="s">
        <v>236</v>
      </c>
      <c r="H120" s="24">
        <f>IF(OR(H118&lt;&gt;"",H119&lt;&gt;""),ROUND(+H118*H119/100,0),"")</f>
      </c>
      <c r="J120" s="24">
        <f>IF(OR(J118&lt;&gt;"",J119&lt;&gt;""),ROUND(+J118*J119/100,0),"")</f>
      </c>
      <c r="L120" s="24">
        <f>IF(OR(L118&lt;&gt;"",L119&lt;&gt;""),ROUND(+L118*L119/100,0),"")</f>
      </c>
      <c r="N120" s="24">
        <f>IF(OR(N118&lt;&gt;"",N119&lt;&gt;""),ROUND(+N118*N119/100,0),"")</f>
      </c>
      <c r="P120" s="5">
        <f>IF(OR(H120&lt;&gt;"",J120&lt;&gt;"",L120&lt;&gt;"",N120&lt;&gt;""),+H120+J120+L120+N120,"")</f>
      </c>
      <c r="Q120" s="21"/>
      <c r="R120" s="22"/>
    </row>
    <row r="121" spans="1:18" ht="12.75">
      <c r="A121" s="98" t="s">
        <v>112</v>
      </c>
      <c r="B121" s="17" t="s">
        <v>237</v>
      </c>
      <c r="P121" s="13">
        <f>IF(OR(P119&lt;&gt;"",P120&lt;&gt;""),IF(P119=0,0,ROUND(+P120/P119*100,4)),"")</f>
      </c>
      <c r="Q121" s="21"/>
      <c r="R121" s="22"/>
    </row>
    <row r="122" spans="1:18" ht="12.75">
      <c r="A122" s="98" t="s">
        <v>113</v>
      </c>
      <c r="B122" s="17" t="s">
        <v>238</v>
      </c>
      <c r="H122" s="4">
        <f>IF(H110&lt;&gt;"",IF(+'Summary Page'!K31&lt;&gt;"",+'Summary Page'!K31,0),"")</f>
      </c>
      <c r="J122" s="4">
        <f>IF(J110&lt;&gt;"",IF(+'Summary Page'!M31&lt;&gt;"",+'Summary Page'!M31,0),"")</f>
      </c>
      <c r="L122" s="4">
        <f>IF(L110&lt;&gt;"",IF(+'Summary Page'!O31&lt;&gt;"",+'Summary Page'!O31,0),"")</f>
      </c>
      <c r="N122" s="4">
        <f>IF(N110&lt;&gt;"",IF(+'Summary Page'!Q31&lt;&gt;"",+'Summary Page'!Q31,0),"")</f>
      </c>
      <c r="Q122" s="21"/>
      <c r="R122" s="22"/>
    </row>
    <row r="123" spans="1:18" ht="12.75">
      <c r="A123" s="98" t="s">
        <v>114</v>
      </c>
      <c r="B123" s="17" t="s">
        <v>239</v>
      </c>
      <c r="H123" s="4">
        <f>IF(OR(H118&lt;&gt;"",H122&lt;&gt;""),+H118-H122,"")</f>
      </c>
      <c r="J123" s="4">
        <f>IF(OR(J118&lt;&gt;"",J122&lt;&gt;""),+J118-J122,"")</f>
      </c>
      <c r="L123" s="4">
        <f>IF(OR(L118&lt;&gt;"",L122&lt;&gt;""),+L118-L122,"")</f>
      </c>
      <c r="N123" s="4">
        <f>IF(OR(N118&lt;&gt;"",N122&lt;&gt;""),+N118-N122,"")</f>
      </c>
      <c r="Q123" s="21"/>
      <c r="R123" s="22"/>
    </row>
    <row r="124" spans="1:18" ht="12.75">
      <c r="A124" s="98" t="s">
        <v>115</v>
      </c>
      <c r="B124" s="17" t="s">
        <v>231</v>
      </c>
      <c r="H124" s="24">
        <f>IF(+H17&lt;&gt;"",+H17,"")</f>
      </c>
      <c r="J124" s="24">
        <f>IF(+J17&lt;&gt;"",+J17,"")</f>
      </c>
      <c r="L124" s="24">
        <f>IF(+L17&lt;&gt;"",+L17,"")</f>
      </c>
      <c r="N124" s="24">
        <f>IF(+N17&lt;&gt;"",+N17,"")</f>
      </c>
      <c r="P124" s="5">
        <f>IF(OR(H124&lt;&gt;"",J124&lt;&gt;"",L124&lt;&gt;"",N124&lt;&gt;""),+H124+J124+L124+N124,"")</f>
      </c>
      <c r="Q124" s="21"/>
      <c r="R124" s="22"/>
    </row>
    <row r="125" spans="1:18" ht="12.75">
      <c r="A125" s="98" t="s">
        <v>116</v>
      </c>
      <c r="B125" s="17" t="s">
        <v>240</v>
      </c>
      <c r="H125" s="24">
        <f>IF(OR(H123&lt;&gt;"",H124&lt;&gt;""),ROUND(+H123*H124/100,0),"")</f>
      </c>
      <c r="J125" s="24">
        <f>IF(OR(J123&lt;&gt;"",J124&lt;&gt;""),ROUND(+J123*J124/100,0),"")</f>
      </c>
      <c r="L125" s="24">
        <f>IF(OR(L123&lt;&gt;"",L124&lt;&gt;""),ROUND(+L123*L124/100,0),"")</f>
      </c>
      <c r="N125" s="24">
        <f>IF(OR(N123&lt;&gt;"",N124&lt;&gt;""),ROUND(+N123*N124/100,0),"")</f>
      </c>
      <c r="P125" s="5">
        <f>IF(OR(H125&lt;&gt;"",J125&lt;&gt;"",L125&lt;&gt;"",N125&lt;&gt;""),+H125+J125+L125+N125,"")</f>
      </c>
      <c r="Q125" s="21"/>
      <c r="R125" s="22"/>
    </row>
    <row r="126" spans="1:18" ht="12.75">
      <c r="A126" s="98" t="s">
        <v>117</v>
      </c>
      <c r="B126" s="17" t="s">
        <v>241</v>
      </c>
      <c r="P126" s="13">
        <f>IF(OR(P124&lt;&gt;"",P125&lt;&gt;""),IF(P124=0,0,ROUND(+P125/P124*100,4)),"")</f>
      </c>
      <c r="Q126" s="21"/>
      <c r="R126" s="22"/>
    </row>
    <row r="127" spans="17:18" ht="12.75">
      <c r="Q127" s="21"/>
      <c r="R127" s="22"/>
    </row>
  </sheetData>
  <sheetProtection password="E008" sheet="1"/>
  <mergeCells count="7">
    <mergeCell ref="B15:G17"/>
    <mergeCell ref="A7:S8"/>
    <mergeCell ref="B23:G25"/>
    <mergeCell ref="B46:G47"/>
    <mergeCell ref="B104:F105"/>
    <mergeCell ref="B39:G41"/>
    <mergeCell ref="B29:H30"/>
  </mergeCells>
  <printOptions/>
  <pageMargins left="0" right="0" top="0.25" bottom="0" header="0.25" footer="0"/>
  <pageSetup orientation="landscape" scale="90" r:id="rId1"/>
  <headerFooter>
    <oddHeader>&amp;R
</oddHeader>
    <oddFooter>&amp;L&amp;"Times New Roman,Bold"&amp;10(Form Revised 12-2017)&amp;C&amp;"Times New Roman,Bold"&amp;10Informational Form A</oddFooter>
  </headerFooter>
  <rowBreaks count="3" manualBreakCount="3">
    <brk id="51" max="255" man="1"/>
    <brk id="74" max="255" man="1"/>
    <brk id="10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V31" sqref="V31"/>
    </sheetView>
  </sheetViews>
  <sheetFormatPr defaultColWidth="9.00390625" defaultRowHeight="15.75"/>
  <cols>
    <col min="1" max="1" width="2.625" style="98" customWidth="1"/>
    <col min="2" max="2" width="9.625" style="17" customWidth="1"/>
    <col min="3" max="5" width="8.625" style="17" customWidth="1"/>
    <col min="6" max="6" width="2.375" style="17" customWidth="1"/>
    <col min="7" max="7" width="10.625" style="17" customWidth="1"/>
    <col min="8" max="8" width="2.125" style="17" customWidth="1"/>
    <col min="9" max="9" width="10.625" style="17" customWidth="1"/>
    <col min="10" max="10" width="1.625" style="17" customWidth="1"/>
    <col min="11" max="11" width="10.625" style="17" customWidth="1"/>
    <col min="12" max="12" width="1.625" style="17" customWidth="1"/>
    <col min="13" max="13" width="10.625" style="17" customWidth="1"/>
    <col min="14" max="14" width="1.625" style="17" customWidth="1"/>
    <col min="15" max="15" width="10.625" style="17" customWidth="1"/>
    <col min="16" max="16" width="1.625" style="17" customWidth="1"/>
    <col min="17" max="17" width="0.6171875" style="17" customWidth="1"/>
    <col min="18" max="16384" width="9.00390625" style="17" customWidth="1"/>
  </cols>
  <sheetData>
    <row r="1" spans="1:15" ht="12.75">
      <c r="A1" s="27" t="s">
        <v>149</v>
      </c>
      <c r="N1" s="6" t="s">
        <v>132</v>
      </c>
      <c r="O1" s="32">
        <f ca="1">TODAY()</f>
        <v>45329</v>
      </c>
    </row>
    <row r="2" spans="1:15" ht="12.75">
      <c r="A2" s="61" t="s">
        <v>334</v>
      </c>
      <c r="B2" s="65"/>
      <c r="C2" s="65"/>
      <c r="D2" s="65"/>
      <c r="E2" s="65"/>
      <c r="F2" s="65"/>
      <c r="G2" s="65"/>
      <c r="H2" s="65"/>
      <c r="I2" s="65"/>
      <c r="J2" s="65"/>
      <c r="K2" s="65"/>
      <c r="O2" s="29">
        <f>-'Data Entry Page'!R3</f>
        <v>-2024</v>
      </c>
    </row>
    <row r="3" spans="1:15" ht="12.75">
      <c r="A3" s="208" t="s">
        <v>361</v>
      </c>
      <c r="B3" s="149"/>
      <c r="C3" s="149"/>
      <c r="D3" s="149"/>
      <c r="E3" s="149"/>
      <c r="F3" s="149"/>
      <c r="G3" s="149"/>
      <c r="H3" s="149"/>
      <c r="I3" s="149"/>
      <c r="J3" s="149"/>
      <c r="K3" s="149"/>
      <c r="L3" s="21"/>
      <c r="M3" s="21"/>
      <c r="N3" s="21"/>
      <c r="O3" s="21"/>
    </row>
    <row r="4" spans="1:14" ht="12.75">
      <c r="A4" s="67">
        <f>IF(+'Data Entry Page'!A3&lt;&gt;"",+'Data Entry Page'!A3,"")</f>
      </c>
      <c r="B4" s="67"/>
      <c r="C4" s="67"/>
      <c r="E4" s="68">
        <f>IF(+'Data Entry Page'!H3&lt;&gt;"",+'Data Entry Page'!H3,"")</f>
      </c>
      <c r="F4" s="68" t="s">
        <v>134</v>
      </c>
      <c r="G4" s="69">
        <f>IF('Data Entry Page'!J3="","",'Data Entry Page'!J3)</f>
      </c>
      <c r="H4" s="68" t="s">
        <v>134</v>
      </c>
      <c r="I4" s="148">
        <f>IF(+'Data Entry Page'!L3&lt;&gt;"",+'Data Entry Page'!L3,"")</f>
      </c>
      <c r="L4" s="67">
        <f>IF(+'Data Entry Page'!N3&lt;&gt;"",+'Data Entry Page'!N3,"")</f>
      </c>
      <c r="M4" s="67"/>
      <c r="N4" s="67"/>
    </row>
    <row r="5" spans="1:14" ht="12.75">
      <c r="A5" s="101" t="s">
        <v>72</v>
      </c>
      <c r="B5" s="70"/>
      <c r="C5" s="70"/>
      <c r="E5" s="70" t="s">
        <v>372</v>
      </c>
      <c r="F5" s="70"/>
      <c r="G5" s="70"/>
      <c r="H5" s="70"/>
      <c r="I5" s="70"/>
      <c r="L5" s="70" t="s">
        <v>373</v>
      </c>
      <c r="M5" s="70"/>
      <c r="N5" s="70"/>
    </row>
    <row r="6" spans="1:15" ht="13.5" thickBot="1">
      <c r="A6" s="138" t="s">
        <v>151</v>
      </c>
      <c r="B6" s="96"/>
      <c r="C6" s="96"/>
      <c r="D6" s="96"/>
      <c r="E6" s="96"/>
      <c r="F6" s="96"/>
      <c r="G6" s="96"/>
      <c r="H6" s="96"/>
      <c r="I6" s="96"/>
      <c r="J6" s="96"/>
      <c r="K6" s="96"/>
      <c r="L6" s="96"/>
      <c r="M6" s="96"/>
      <c r="N6" s="96"/>
      <c r="O6" s="96"/>
    </row>
    <row r="7" spans="1:14" ht="12.75">
      <c r="A7" s="266" t="s">
        <v>328</v>
      </c>
      <c r="B7" s="266"/>
      <c r="C7" s="266"/>
      <c r="D7" s="266"/>
      <c r="E7" s="266"/>
      <c r="F7" s="266"/>
      <c r="G7" s="266"/>
      <c r="H7" s="266"/>
      <c r="I7" s="266"/>
      <c r="J7" s="266"/>
      <c r="K7" s="266"/>
      <c r="L7" s="266"/>
      <c r="M7" s="266"/>
      <c r="N7" s="266"/>
    </row>
    <row r="8" spans="1:14" ht="12.75">
      <c r="A8" s="266"/>
      <c r="B8" s="266"/>
      <c r="C8" s="266"/>
      <c r="D8" s="266"/>
      <c r="E8" s="266"/>
      <c r="F8" s="266"/>
      <c r="G8" s="266"/>
      <c r="H8" s="266"/>
      <c r="I8" s="266"/>
      <c r="J8" s="266"/>
      <c r="K8" s="266"/>
      <c r="L8" s="266"/>
      <c r="M8" s="266"/>
      <c r="N8" s="266"/>
    </row>
    <row r="9" spans="1:15" ht="12.75">
      <c r="A9" s="112" t="s">
        <v>20</v>
      </c>
      <c r="B9" s="27" t="s">
        <v>242</v>
      </c>
      <c r="O9" s="141">
        <f>IF('Data Entry Page'!F30&lt;&gt;"",+'Data Entry Page'!F30,"")</f>
      </c>
    </row>
    <row r="10" spans="1:13" ht="12.75">
      <c r="A10" s="118" t="s">
        <v>21</v>
      </c>
      <c r="B10" s="27" t="s">
        <v>243</v>
      </c>
      <c r="M10" s="43"/>
    </row>
    <row r="11" spans="1:15" ht="12.75">
      <c r="A11" s="118" t="s">
        <v>22</v>
      </c>
      <c r="B11" s="27" t="s">
        <v>244</v>
      </c>
      <c r="M11" s="142">
        <f>IF(OR('Data Entry Page'!R32&lt;&gt;"",'Data Entry Page'!F33&lt;&gt;""),IF('Data Entry Page'!R32&gt;0,'Data Entry Page'!R32,0),"")</f>
      </c>
      <c r="N11" s="23"/>
      <c r="O11" s="142">
        <f>IF(OR('Data Entry Page'!R33&lt;&gt;"",'Data Entry Page'!F33&lt;&gt;""),IF('Data Entry Page'!R33&gt;0,'Data Entry Page'!R33,0),"")</f>
      </c>
    </row>
    <row r="12" spans="13:15" ht="12.75">
      <c r="M12" s="43" t="s">
        <v>58</v>
      </c>
      <c r="N12" s="43"/>
      <c r="O12" s="43" t="s">
        <v>59</v>
      </c>
    </row>
    <row r="13" spans="1:15" ht="12.75">
      <c r="A13" s="118" t="s">
        <v>23</v>
      </c>
      <c r="B13" s="27" t="s">
        <v>389</v>
      </c>
      <c r="K13" s="43"/>
      <c r="M13" s="43"/>
      <c r="O13" s="143">
        <f>IF(OR('Data Entry Page'!R35&lt;&gt;"",'Data Entry Page'!F33&lt;&gt;""),IF('Data Entry Page'!R35&gt;0,'Data Entry Page'!R35,""),"")</f>
      </c>
    </row>
    <row r="14" spans="7:15" ht="12.75">
      <c r="G14" s="69" t="s">
        <v>2</v>
      </c>
      <c r="H14" s="43"/>
      <c r="I14" s="69" t="s">
        <v>4</v>
      </c>
      <c r="J14" s="43"/>
      <c r="K14" s="69" t="s">
        <v>5</v>
      </c>
      <c r="L14" s="43"/>
      <c r="M14" s="69" t="s">
        <v>6</v>
      </c>
      <c r="N14" s="43"/>
      <c r="O14" s="214" t="s">
        <v>40</v>
      </c>
    </row>
    <row r="15" spans="1:15" ht="12.75">
      <c r="A15" s="118" t="s">
        <v>24</v>
      </c>
      <c r="B15" s="27" t="s">
        <v>246</v>
      </c>
      <c r="O15" s="21"/>
    </row>
    <row r="16" spans="1:15" ht="12.75">
      <c r="A16" s="112"/>
      <c r="B16" s="17" t="s">
        <v>374</v>
      </c>
      <c r="F16" s="17" t="s">
        <v>135</v>
      </c>
      <c r="G16" s="75">
        <f>IF(OR('Data Entry Page'!F35&lt;&gt;"",'Data Entry Page'!F33&lt;&gt;""),IF('Data Entry Page'!F35&gt;0,'Data Entry Page'!F35,""),"")</f>
      </c>
      <c r="I16" s="75">
        <f>IF(OR('Data Entry Page'!H35&lt;&gt;"",'Data Entry Page'!H33&lt;&gt;""),IF('Data Entry Page'!H35&gt;0,'Data Entry Page'!H35,""),"")</f>
      </c>
      <c r="K16" s="13">
        <f>IF(OR('Data Entry Page'!J35&lt;&gt;"",'Data Entry Page'!J33&lt;&gt;""),IF('Data Entry Page'!J35&gt;0,'Data Entry Page'!J35,""),"")</f>
      </c>
      <c r="M16" s="145">
        <f>IF(OR('Data Entry Page'!L35&lt;&gt;"",'Data Entry Page'!L33&lt;&gt;""),IF('Data Entry Page'!L35&gt;0,'Data Entry Page'!L35,""),"")</f>
      </c>
      <c r="O16" s="144"/>
    </row>
    <row r="17" spans="1:15" ht="12.75">
      <c r="A17" s="112"/>
      <c r="B17" s="27" t="s">
        <v>247</v>
      </c>
      <c r="O17" s="21"/>
    </row>
    <row r="18" spans="1:15" ht="12.75">
      <c r="A18" s="112"/>
      <c r="B18" s="17" t="s">
        <v>375</v>
      </c>
      <c r="F18" s="17" t="s">
        <v>136</v>
      </c>
      <c r="G18" s="75">
        <f>IF(OR('Data Entry Page'!F37&lt;&gt;"",'Data Entry Page'!F33&lt;&gt;""),IF('Data Entry Page'!F37&gt;0,'Data Entry Page'!F37,""),"")</f>
      </c>
      <c r="I18" s="195">
        <f>IF(OR('Data Entry Page'!H37&lt;&gt;"",'Data Entry Page'!H33&lt;&gt;""),IF('Data Entry Page'!H37&gt;0,'Data Entry Page'!H37,""),"")</f>
      </c>
      <c r="K18" s="75">
        <f>IF(OR('Data Entry Page'!J37&lt;&gt;"",'Data Entry Page'!J33&lt;&gt;""),IF('Data Entry Page'!J37&gt;0,'Data Entry Page'!J37,""),"")</f>
      </c>
      <c r="M18" s="196">
        <f>IF(OR('Data Entry Page'!L37&lt;&gt;"",'Data Entry Page'!L33&lt;&gt;""),IF('Data Entry Page'!L37&gt;0,'Data Entry Page'!L37,""),"")</f>
      </c>
      <c r="O18" s="144"/>
    </row>
    <row r="19" spans="1:15" ht="12.75" hidden="1">
      <c r="A19" s="98" t="s">
        <v>60</v>
      </c>
      <c r="O19" s="145">
        <f>IF(O9&lt;&gt;"",IF('Data Entry Page'!F35&gt;0,+'Informational Form B'!M11+'Informational Form B'!O11+'Informational Form B'!O16,+'Informational Form B'!M11+'Informational Form B'!O11+'Informational Form B'!O18),"")</f>
      </c>
    </row>
    <row r="20" spans="1:16" ht="12.75">
      <c r="A20" s="130"/>
      <c r="B20" s="21"/>
      <c r="C20" s="21"/>
      <c r="D20" s="21"/>
      <c r="E20" s="21"/>
      <c r="F20" s="21"/>
      <c r="G20" s="21"/>
      <c r="H20" s="21"/>
      <c r="I20" s="21"/>
      <c r="J20" s="21"/>
      <c r="K20" s="21"/>
      <c r="L20" s="21"/>
      <c r="M20" s="21"/>
      <c r="N20" s="21"/>
      <c r="O20" s="21"/>
      <c r="P20" s="21"/>
    </row>
    <row r="21" spans="1:9" ht="12.75">
      <c r="A21" s="118" t="s">
        <v>25</v>
      </c>
      <c r="B21" s="27" t="s">
        <v>248</v>
      </c>
      <c r="I21" s="144"/>
    </row>
    <row r="22" spans="1:13" ht="24.75" customHeight="1">
      <c r="A22" s="112"/>
      <c r="B22" s="269" t="s">
        <v>163</v>
      </c>
      <c r="C22" s="269"/>
      <c r="D22" s="269"/>
      <c r="E22" s="269"/>
      <c r="F22" s="269"/>
      <c r="G22" s="13">
        <f>IF(AND(O9&lt;&gt;"",'Data Entry Page'!F33="No",G18&lt;&gt;""),'Informational Form B'!G18,IF(OR(G16&lt;&gt;"",G18&lt;&gt;""),'Data Entry Page'!J10,""))</f>
      </c>
      <c r="I22" s="13">
        <f>IF(AND(O9&lt;&gt;"",'Data Entry Page'!H33="No",I18&lt;&gt;""),I18,IF(OR(I16&lt;&gt;"",I18&lt;&gt;""),'Data Entry Page'!L10,""))</f>
      </c>
      <c r="K22" s="13">
        <f>IF(AND(O9&lt;&gt;"",'Data Entry Page'!J33="No",K18&lt;&gt;""),K18,IF(OR(K16&lt;&gt;"",K18&lt;&gt;""),'Data Entry Page'!N10,""))</f>
      </c>
      <c r="M22" s="13">
        <f>IF(AND(O9&lt;&gt;"",'Data Entry Page'!L33="No",M18&lt;&gt;""),M18,IF(OR(M16&lt;&gt;"",M18&lt;&gt;""),'Data Entry Page'!P10,""))</f>
      </c>
    </row>
    <row r="23" spans="1:15" ht="12.75">
      <c r="A23" s="118" t="s">
        <v>26</v>
      </c>
      <c r="B23" s="27" t="s">
        <v>249</v>
      </c>
      <c r="I23" s="42"/>
      <c r="O23" s="21"/>
    </row>
    <row r="24" spans="1:15" ht="12.75">
      <c r="A24" s="118"/>
      <c r="B24" s="12" t="s">
        <v>164</v>
      </c>
      <c r="G24" s="13">
        <f>IF($G16&lt;&gt;"",+$G16+G22,IF($G18&lt;&gt;"",+$G18,G22))</f>
      </c>
      <c r="I24" s="234">
        <f>IF($I16&lt;&gt;"",+$I16+I22,IF($I18&lt;&gt;"",+$I18,""))</f>
      </c>
      <c r="K24" s="13">
        <f>IF($K16&lt;&gt;"",+$K16+K22,IF($K18&lt;&gt;"",+$K18,K22))</f>
      </c>
      <c r="M24" s="13">
        <f>IF($M16&lt;&gt;"",+$M16+M22,IF($M18&lt;&gt;"",+$M18,""))</f>
      </c>
      <c r="O24" s="21"/>
    </row>
    <row r="25" spans="1:15" ht="12.75">
      <c r="A25" s="118" t="s">
        <v>27</v>
      </c>
      <c r="B25" s="12" t="s">
        <v>250</v>
      </c>
      <c r="I25" s="42"/>
      <c r="K25" s="133"/>
      <c r="O25" s="21"/>
    </row>
    <row r="26" spans="1:15" ht="12.75" customHeight="1">
      <c r="A26" s="112"/>
      <c r="B26" s="269" t="s">
        <v>162</v>
      </c>
      <c r="C26" s="269"/>
      <c r="D26" s="269"/>
      <c r="E26" s="269"/>
      <c r="F26" s="269"/>
      <c r="G26" s="13">
        <f>IF(G24&lt;&gt;"",IF(G24&lt;1,ROUND(G24,3),ROUND(G24,4)),"")</f>
      </c>
      <c r="H26" s="12"/>
      <c r="I26" s="13">
        <f>IF(I24&lt;&gt;"",IF(I24&lt;1,ROUND(I24,3),ROUND(I24,4)),"")</f>
      </c>
      <c r="K26" s="13">
        <f>IF(K24&lt;&gt;"",IF(K24&lt;1,ROUND(K24,3),ROUND(K24,4)),"")</f>
      </c>
      <c r="M26" s="13">
        <f>IF(M24&lt;&gt;"",IF(M24&lt;1,ROUND(M24,3),ROUND(M24,4)),"")</f>
      </c>
      <c r="O26" s="19"/>
    </row>
    <row r="27" spans="1:15" s="36" customFormat="1" ht="12.75">
      <c r="A27" s="122"/>
      <c r="B27" s="12"/>
      <c r="G27" s="197"/>
      <c r="I27" s="197"/>
      <c r="K27" s="197"/>
      <c r="M27" s="197"/>
      <c r="O27" s="197"/>
    </row>
    <row r="28" ht="12.75">
      <c r="B28" s="201" t="s">
        <v>252</v>
      </c>
    </row>
    <row r="29" spans="1:15" ht="39.75" customHeight="1">
      <c r="A29" s="233" t="s">
        <v>28</v>
      </c>
      <c r="B29" s="270" t="s">
        <v>392</v>
      </c>
      <c r="C29" s="270"/>
      <c r="D29" s="270"/>
      <c r="E29" s="270"/>
      <c r="F29" s="270"/>
      <c r="G29" s="24">
        <f>IF(O9&lt;&gt;"",IF(G26&lt;&gt;"",ROUND((G26*G31)/100,0),'Form A'!I62),"")</f>
      </c>
      <c r="I29" s="24">
        <f>IF(O9&lt;&gt;"",IF(I26&lt;&gt;"",ROUND((I26*I31)/100,0),'Form A'!K62),"")</f>
      </c>
      <c r="K29" s="24">
        <f>IF(O9&lt;&gt;"",IF(K26&lt;&gt;"",ROUND((K26*K31)/100,0),'Form A'!M62),"")</f>
      </c>
      <c r="M29" s="24">
        <f>IF(O9&lt;&gt;"",IF(M26&lt;&gt;"",ROUND((M26*M31)/100,0),'Form A'!O62),"")</f>
      </c>
      <c r="O29" s="24">
        <f>IF(O9&lt;&gt;"",SUM(G29:M29),"")</f>
      </c>
    </row>
    <row r="30" spans="1:15" ht="12.75">
      <c r="A30" s="118" t="s">
        <v>29</v>
      </c>
      <c r="B30" s="147" t="s">
        <v>193</v>
      </c>
      <c r="G30" s="202"/>
      <c r="H30" s="21"/>
      <c r="I30" s="202"/>
      <c r="J30" s="21"/>
      <c r="K30" s="202"/>
      <c r="L30" s="21"/>
      <c r="M30" s="202"/>
      <c r="N30" s="21"/>
      <c r="O30" s="203"/>
    </row>
    <row r="31" spans="1:15" ht="12.75">
      <c r="A31" s="118"/>
      <c r="B31" s="86" t="s">
        <v>165</v>
      </c>
      <c r="G31" s="24">
        <f>IF(O9&lt;&gt;"",'Form A'!I27,"")</f>
      </c>
      <c r="H31" s="70"/>
      <c r="I31" s="24">
        <f>IF(O9&lt;&gt;"",'Form A'!K27,"")</f>
      </c>
      <c r="J31" s="70"/>
      <c r="K31" s="24">
        <f>IF(O9&lt;&gt;"",'Form A'!M27,"")</f>
      </c>
      <c r="L31" s="70"/>
      <c r="M31" s="24">
        <f>IF(O9&lt;&gt;"",'Form A'!O27,"")</f>
      </c>
      <c r="N31" s="70"/>
      <c r="O31" s="24">
        <f>IF(O9&lt;&gt;"",SUM(G31:M31),"")</f>
      </c>
    </row>
    <row r="32" spans="1:15" ht="21" customHeight="1">
      <c r="A32" s="112" t="s">
        <v>30</v>
      </c>
      <c r="B32" s="17" t="s">
        <v>391</v>
      </c>
      <c r="O32" s="13">
        <f>IF(O9&lt;&gt;"",ROUND((O29/O31)*100,4),"")</f>
      </c>
    </row>
  </sheetData>
  <sheetProtection password="E008" sheet="1"/>
  <mergeCells count="4">
    <mergeCell ref="B29:F29"/>
    <mergeCell ref="A7:N8"/>
    <mergeCell ref="B26:F26"/>
    <mergeCell ref="B22:F22"/>
  </mergeCells>
  <printOptions/>
  <pageMargins left="0.25" right="0.25" top="0.75" bottom="0.75" header="0.3" footer="0.3"/>
  <pageSetup fitToHeight="1" fitToWidth="1" horizontalDpi="600" verticalDpi="600" orientation="portrait" scale="93" r:id="rId1"/>
  <headerFooter>
    <oddHeader>&amp;R
</oddHeader>
    <oddFooter>&amp;L&amp;"Times New Roman,Bold"&amp;10(Form Revised 4-2021)&amp;C&amp;"Times New Roman,Bold"&amp;10Informational Form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2023-01-26T20:16:13Z</cp:lastPrinted>
  <dcterms:created xsi:type="dcterms:W3CDTF">2003-03-17T16:23:27Z</dcterms:created>
  <dcterms:modified xsi:type="dcterms:W3CDTF">2024-02-07T13:26:16Z</dcterms:modified>
  <cp:category/>
  <cp:version/>
  <cp:contentType/>
  <cp:contentStatus/>
</cp:coreProperties>
</file>